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20" windowWidth="19425" windowHeight="10905" firstSheet="22" activeTab="27"/>
  </bookViews>
  <sheets>
    <sheet name="СШ №1" sheetId="2" r:id="rId1"/>
    <sheet name="СШ №2" sheetId="6" r:id="rId2"/>
    <sheet name="СШ №3" sheetId="7" r:id="rId3"/>
    <sheet name="СШ Серикова" sheetId="8" r:id="rId4"/>
    <sheet name="Алматинская НШ" sheetId="9" r:id="rId5"/>
    <sheet name="аксай" sheetId="10" r:id="rId6"/>
    <sheet name="речная" sheetId="11" r:id="rId7"/>
    <sheet name="жаныспай" sheetId="12" r:id="rId8"/>
    <sheet name="иглик" sheetId="17" r:id="rId9"/>
    <sheet name="ковыльный" sheetId="18" r:id="rId10"/>
    <sheet name="калачи" sheetId="19" r:id="rId11"/>
    <sheet name="курский" sheetId="20" r:id="rId12"/>
    <sheet name="каракол" sheetId="21" r:id="rId13"/>
    <sheet name="орловка" sheetId="22" r:id="rId14"/>
    <sheet name="знаменка" sheetId="26" r:id="rId15"/>
    <sheet name="заречный" sheetId="23" r:id="rId16"/>
    <sheet name="Раздольное" sheetId="24" r:id="rId17"/>
    <sheet name="двуречный" sheetId="27" r:id="rId18"/>
    <sheet name="Интернациональный" sheetId="28" r:id="rId19"/>
    <sheet name="кумайская" sheetId="29" r:id="rId20"/>
    <sheet name="московская" sheetId="30" r:id="rId21"/>
    <sheet name="свободненская" sheetId="32" r:id="rId22"/>
    <sheet name="ейский" sheetId="33" r:id="rId23"/>
    <sheet name="сурган" sheetId="34" r:id="rId24"/>
    <sheet name="юбилейное" sheetId="46" r:id="rId25"/>
    <sheet name="бузулукская" sheetId="35" r:id="rId26"/>
    <sheet name="ярославка" sheetId="36" r:id="rId27"/>
    <sheet name="красивое" sheetId="37" r:id="rId28"/>
    <sheet name="Лист1" sheetId="47" r:id="rId2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9" l="1"/>
  <c r="F13" i="27"/>
  <c r="D33" i="11" l="1"/>
  <c r="D32" i="11"/>
  <c r="D30" i="11"/>
  <c r="D29" i="11"/>
  <c r="D26" i="11"/>
  <c r="D20" i="11"/>
  <c r="D33" i="9"/>
  <c r="D32" i="9"/>
  <c r="D31" i="9"/>
  <c r="D30" i="9"/>
  <c r="D29" i="9"/>
  <c r="D26" i="9"/>
  <c r="D20" i="9"/>
  <c r="D17" i="9"/>
  <c r="D33" i="37"/>
  <c r="D32" i="37"/>
  <c r="D30" i="37"/>
  <c r="D29" i="37"/>
  <c r="D26" i="37"/>
  <c r="D23" i="37"/>
  <c r="D20" i="37"/>
  <c r="D17" i="37"/>
  <c r="C15" i="37"/>
  <c r="D33" i="36"/>
  <c r="D32" i="36"/>
  <c r="D31" i="36"/>
  <c r="D30" i="36"/>
  <c r="D29" i="36"/>
  <c r="D26" i="36"/>
  <c r="D23" i="36"/>
  <c r="D20" i="36"/>
  <c r="D17" i="36"/>
  <c r="E19" i="36"/>
  <c r="D33" i="35" l="1"/>
  <c r="D32" i="35"/>
  <c r="D30" i="35"/>
  <c r="D29" i="35"/>
  <c r="D26" i="35"/>
  <c r="D23" i="35"/>
  <c r="D20" i="35"/>
  <c r="D17" i="35"/>
  <c r="D33" i="46"/>
  <c r="D32" i="46"/>
  <c r="D30" i="46"/>
  <c r="D29" i="46"/>
  <c r="D26" i="46"/>
  <c r="D23" i="46"/>
  <c r="D20" i="46"/>
  <c r="D17" i="46"/>
  <c r="D33" i="34"/>
  <c r="D32" i="34"/>
  <c r="D30" i="34"/>
  <c r="D29" i="34"/>
  <c r="D26" i="34"/>
  <c r="D23" i="34"/>
  <c r="D20" i="34"/>
  <c r="D17" i="34"/>
  <c r="E22" i="33"/>
  <c r="D33" i="33"/>
  <c r="D32" i="33"/>
  <c r="D30" i="33"/>
  <c r="D29" i="33"/>
  <c r="D26" i="33"/>
  <c r="D23" i="33"/>
  <c r="D20" i="33"/>
  <c r="D33" i="32"/>
  <c r="D32" i="32"/>
  <c r="D31" i="32"/>
  <c r="D30" i="32"/>
  <c r="D29" i="32"/>
  <c r="D26" i="32"/>
  <c r="D23" i="32"/>
  <c r="D20" i="32"/>
  <c r="D17" i="32"/>
  <c r="D13" i="30"/>
  <c r="D33" i="30"/>
  <c r="D32" i="30"/>
  <c r="D30" i="30"/>
  <c r="D29" i="30"/>
  <c r="D26" i="30"/>
  <c r="D23" i="30"/>
  <c r="D20" i="30"/>
  <c r="D17" i="30"/>
  <c r="D33" i="29"/>
  <c r="D32" i="29"/>
  <c r="D30" i="29"/>
  <c r="D29" i="29"/>
  <c r="D26" i="29"/>
  <c r="D23" i="29"/>
  <c r="D20" i="29"/>
  <c r="D17" i="29"/>
  <c r="D33" i="28"/>
  <c r="D32" i="28"/>
  <c r="D31" i="28"/>
  <c r="D30" i="28"/>
  <c r="D29" i="28"/>
  <c r="D26" i="28"/>
  <c r="D23" i="28"/>
  <c r="D20" i="28"/>
  <c r="D17" i="28"/>
  <c r="D33" i="27"/>
  <c r="D32" i="27"/>
  <c r="D31" i="27"/>
  <c r="D30" i="27"/>
  <c r="D29" i="27"/>
  <c r="D26" i="27"/>
  <c r="D23" i="27"/>
  <c r="D20" i="27"/>
  <c r="D17" i="27"/>
  <c r="D33" i="24"/>
  <c r="D32" i="24"/>
  <c r="D30" i="24"/>
  <c r="D29" i="24"/>
  <c r="D26" i="24"/>
  <c r="D23" i="24"/>
  <c r="D20" i="24"/>
  <c r="D17" i="24"/>
  <c r="C15" i="24"/>
  <c r="D33" i="23"/>
  <c r="D32" i="23"/>
  <c r="D31" i="23"/>
  <c r="D30" i="23"/>
  <c r="D29" i="23"/>
  <c r="D26" i="23"/>
  <c r="D23" i="23"/>
  <c r="D20" i="23"/>
  <c r="D17" i="23"/>
  <c r="C13" i="23"/>
  <c r="C15" i="23"/>
  <c r="D33" i="26" l="1"/>
  <c r="D32" i="26"/>
  <c r="D31" i="26"/>
  <c r="D30" i="26"/>
  <c r="D29" i="26"/>
  <c r="D26" i="26"/>
  <c r="D23" i="26"/>
  <c r="D20" i="26"/>
  <c r="D17" i="26"/>
  <c r="C13" i="26"/>
  <c r="C15" i="26"/>
  <c r="D31" i="22"/>
  <c r="D30" i="22"/>
  <c r="D33" i="22"/>
  <c r="D32" i="22"/>
  <c r="D29" i="22"/>
  <c r="D26" i="22"/>
  <c r="D23" i="22"/>
  <c r="D20" i="22"/>
  <c r="D17" i="22"/>
  <c r="D19" i="22"/>
  <c r="C15" i="22"/>
  <c r="D31" i="21"/>
  <c r="D30" i="21"/>
  <c r="D33" i="21"/>
  <c r="D32" i="21"/>
  <c r="D29" i="21"/>
  <c r="D26" i="21"/>
  <c r="D23" i="21"/>
  <c r="D20" i="21"/>
  <c r="D17" i="21"/>
  <c r="D19" i="21"/>
  <c r="C15" i="21"/>
  <c r="C13" i="21"/>
  <c r="D33" i="20"/>
  <c r="D32" i="20"/>
  <c r="D31" i="20"/>
  <c r="D30" i="20"/>
  <c r="D29" i="20"/>
  <c r="D26" i="20"/>
  <c r="D23" i="20"/>
  <c r="D20" i="20"/>
  <c r="D17" i="20"/>
  <c r="D19" i="20"/>
  <c r="D28" i="18" l="1"/>
  <c r="D19" i="18"/>
  <c r="D22" i="18"/>
  <c r="D25" i="18"/>
  <c r="D33" i="18"/>
  <c r="D32" i="18"/>
  <c r="D31" i="18"/>
  <c r="E22" i="18"/>
  <c r="C15" i="12"/>
  <c r="D25" i="12"/>
  <c r="D19" i="12"/>
  <c r="D22" i="12"/>
  <c r="E25" i="12"/>
  <c r="E19" i="12"/>
  <c r="D26" i="12" l="1"/>
  <c r="D23" i="12"/>
  <c r="D20" i="12"/>
  <c r="D17" i="12"/>
  <c r="D33" i="10"/>
  <c r="D31" i="10"/>
  <c r="D25" i="10"/>
  <c r="D28" i="10"/>
  <c r="D22" i="10"/>
  <c r="D19" i="10"/>
  <c r="D33" i="8"/>
  <c r="D32" i="8"/>
  <c r="D31" i="8"/>
  <c r="D30" i="8"/>
  <c r="D15" i="8"/>
  <c r="D29" i="8" l="1"/>
  <c r="D28" i="8"/>
  <c r="D25" i="8"/>
  <c r="D22" i="8"/>
  <c r="D19" i="8"/>
  <c r="C19" i="8"/>
  <c r="D34" i="7"/>
  <c r="D33" i="7"/>
  <c r="D32" i="7"/>
  <c r="C16" i="6"/>
  <c r="C14" i="6" s="1"/>
  <c r="D30" i="7"/>
  <c r="D29" i="7"/>
  <c r="D26" i="7"/>
  <c r="D23" i="7"/>
  <c r="D20" i="7"/>
  <c r="D29" i="6"/>
  <c r="D22" i="2"/>
  <c r="D28" i="2"/>
  <c r="D25" i="2"/>
  <c r="D19" i="2"/>
  <c r="D24" i="6"/>
  <c r="D26" i="6" s="1"/>
  <c r="D21" i="6"/>
  <c r="D23" i="6"/>
  <c r="D18" i="6"/>
  <c r="D20" i="6" s="1"/>
  <c r="D33" i="17"/>
  <c r="D32" i="17"/>
  <c r="D31" i="17"/>
  <c r="D30" i="17"/>
  <c r="D29" i="17"/>
  <c r="D26" i="17"/>
  <c r="D28" i="17" s="1"/>
  <c r="C13" i="2"/>
  <c r="C15" i="17"/>
  <c r="C13" i="17" s="1"/>
  <c r="D23" i="17"/>
  <c r="D25" i="17" s="1"/>
  <c r="D20" i="17"/>
  <c r="D22" i="17" s="1"/>
  <c r="D17" i="17"/>
  <c r="D19" i="17" s="1"/>
  <c r="D33" i="2" l="1"/>
  <c r="D32" i="2"/>
  <c r="D31" i="2"/>
  <c r="D30" i="2"/>
  <c r="D29" i="2"/>
  <c r="D15" i="2"/>
  <c r="D26" i="2"/>
  <c r="D23" i="2"/>
  <c r="D20" i="2"/>
  <c r="D17" i="2"/>
  <c r="E25" i="2" l="1"/>
  <c r="E22" i="2"/>
  <c r="E19" i="2"/>
  <c r="E23" i="6"/>
  <c r="E13" i="37"/>
  <c r="F13" i="37"/>
  <c r="E28" i="37"/>
  <c r="E25" i="37"/>
  <c r="E22" i="37"/>
  <c r="E19" i="37"/>
  <c r="F13" i="26"/>
  <c r="E28" i="26"/>
  <c r="E25" i="26"/>
  <c r="E22" i="26"/>
  <c r="E19" i="26"/>
  <c r="E28" i="22"/>
  <c r="E25" i="22"/>
  <c r="E22" i="22"/>
  <c r="E19" i="22"/>
  <c r="F13" i="35"/>
  <c r="E28" i="35"/>
  <c r="E25" i="35"/>
  <c r="E22" i="35"/>
  <c r="E19" i="35"/>
  <c r="F13" i="29"/>
  <c r="E28" i="29"/>
  <c r="E25" i="29"/>
  <c r="E22" i="29"/>
  <c r="E19" i="29"/>
  <c r="E22" i="46"/>
  <c r="E19" i="46"/>
  <c r="E28" i="20"/>
  <c r="E25" i="20"/>
  <c r="E22" i="20"/>
  <c r="E19" i="20"/>
  <c r="E28" i="17"/>
  <c r="E25" i="17"/>
  <c r="E22" i="17"/>
  <c r="E19" i="17"/>
  <c r="E28" i="8"/>
  <c r="E25" i="8"/>
  <c r="E22" i="8"/>
  <c r="E19" i="8"/>
  <c r="E29" i="7"/>
  <c r="E26" i="7"/>
  <c r="E23" i="7"/>
  <c r="E20" i="7"/>
  <c r="E28" i="32"/>
  <c r="E25" i="32"/>
  <c r="E22" i="32"/>
  <c r="E19" i="32"/>
  <c r="E28" i="21"/>
  <c r="E25" i="21"/>
  <c r="E22" i="21"/>
  <c r="E19" i="21"/>
  <c r="F13" i="10"/>
  <c r="E28" i="10"/>
  <c r="E25" i="10"/>
  <c r="E22" i="10"/>
  <c r="E19" i="10"/>
  <c r="E28" i="34"/>
  <c r="E25" i="34"/>
  <c r="E22" i="34"/>
  <c r="E19" i="34"/>
  <c r="F13" i="28"/>
  <c r="E28" i="28"/>
  <c r="E25" i="28"/>
  <c r="E22" i="28"/>
  <c r="E19" i="28"/>
  <c r="E28" i="23"/>
  <c r="E25" i="23"/>
  <c r="E22" i="23"/>
  <c r="E19" i="23"/>
  <c r="E15" i="23"/>
  <c r="E28" i="24"/>
  <c r="E22" i="24"/>
  <c r="E19" i="24"/>
  <c r="E17" i="24"/>
  <c r="F13" i="24"/>
  <c r="F13" i="30"/>
  <c r="E28" i="30"/>
  <c r="E25" i="30"/>
  <c r="E22" i="30"/>
  <c r="E19" i="30"/>
  <c r="E28" i="19"/>
  <c r="E20" i="19"/>
  <c r="E22" i="19" s="1"/>
  <c r="E28" i="9"/>
  <c r="E19" i="9"/>
  <c r="E28" i="27"/>
  <c r="E25" i="27"/>
  <c r="E22" i="27"/>
  <c r="E19" i="27"/>
  <c r="D15" i="36" l="1"/>
  <c r="E28" i="36"/>
  <c r="E22" i="36"/>
  <c r="E25" i="36"/>
  <c r="C15" i="36"/>
  <c r="F13" i="36"/>
  <c r="F13" i="34"/>
  <c r="F15" i="11" l="1"/>
  <c r="F13" i="11"/>
  <c r="F13" i="46"/>
  <c r="F22" i="33"/>
  <c r="F13" i="33"/>
  <c r="F13" i="22"/>
  <c r="F13" i="21"/>
  <c r="F13" i="20"/>
  <c r="F13" i="19"/>
  <c r="F12" i="19" s="1"/>
  <c r="F13" i="17"/>
  <c r="F14" i="6"/>
  <c r="F13" i="2"/>
  <c r="D13" i="2"/>
  <c r="D28" i="34"/>
  <c r="D25" i="34"/>
  <c r="D22" i="34"/>
  <c r="D19" i="34"/>
  <c r="D30" i="19" l="1"/>
  <c r="E28" i="12"/>
  <c r="E22" i="12"/>
  <c r="D28" i="37"/>
  <c r="D25" i="37"/>
  <c r="D22" i="37"/>
  <c r="D19" i="37"/>
  <c r="D28" i="35"/>
  <c r="D25" i="35"/>
  <c r="D22" i="35"/>
  <c r="D19" i="35"/>
  <c r="D28" i="46"/>
  <c r="D25" i="46"/>
  <c r="D22" i="46"/>
  <c r="D19" i="46"/>
  <c r="E28" i="33" l="1"/>
  <c r="D28" i="33"/>
  <c r="E25" i="33"/>
  <c r="D25" i="33"/>
  <c r="D22" i="33"/>
  <c r="D28" i="32"/>
  <c r="D25" i="32"/>
  <c r="D22" i="32"/>
  <c r="D19" i="32"/>
  <c r="D28" i="29"/>
  <c r="D25" i="29"/>
  <c r="D22" i="29"/>
  <c r="D19" i="29"/>
  <c r="D28" i="28"/>
  <c r="D25" i="28"/>
  <c r="D22" i="28"/>
  <c r="D19" i="28"/>
  <c r="D28" i="27"/>
  <c r="D25" i="27"/>
  <c r="D22" i="27"/>
  <c r="D19" i="27"/>
  <c r="D28" i="26"/>
  <c r="D25" i="26"/>
  <c r="D22" i="26"/>
  <c r="D19" i="26"/>
  <c r="D28" i="22"/>
  <c r="D25" i="22"/>
  <c r="D22" i="22"/>
  <c r="D28" i="21"/>
  <c r="D25" i="21"/>
  <c r="D22" i="21"/>
  <c r="D28" i="20" l="1"/>
  <c r="D25" i="20"/>
  <c r="D22" i="20"/>
  <c r="E28" i="18"/>
  <c r="E25" i="18"/>
  <c r="E19" i="18"/>
  <c r="D28" i="12"/>
  <c r="D28" i="11"/>
  <c r="D22" i="11"/>
  <c r="D28" i="9"/>
  <c r="E25" i="9"/>
  <c r="D25" i="9"/>
  <c r="D22" i="9"/>
  <c r="D28" i="36"/>
  <c r="D25" i="36"/>
  <c r="D22" i="36"/>
  <c r="D19" i="36"/>
  <c r="D28" i="30"/>
  <c r="D25" i="30"/>
  <c r="D22" i="30"/>
  <c r="D19" i="30"/>
  <c r="D28" i="24"/>
  <c r="D22" i="24"/>
  <c r="D19" i="24"/>
  <c r="D28" i="19"/>
  <c r="E25" i="19"/>
  <c r="D25" i="19"/>
  <c r="D22" i="19"/>
  <c r="D28" i="23"/>
  <c r="D25" i="23"/>
  <c r="D22" i="23"/>
  <c r="D19" i="23"/>
  <c r="D15" i="19" l="1"/>
  <c r="C19" i="17"/>
  <c r="D15" i="11"/>
  <c r="F15" i="12"/>
  <c r="F13" i="18"/>
  <c r="F13" i="12" l="1"/>
  <c r="F14" i="7"/>
  <c r="F13" i="8" l="1"/>
  <c r="F12" i="2"/>
  <c r="F15" i="9" l="1"/>
  <c r="F13" i="9" s="1"/>
  <c r="F13" i="32" l="1"/>
  <c r="F15" i="27"/>
  <c r="E15" i="9" l="1"/>
  <c r="E14" i="7"/>
  <c r="E13" i="7" s="1"/>
  <c r="C20" i="7"/>
  <c r="D15" i="22"/>
  <c r="D13" i="22" s="1"/>
  <c r="C15" i="19"/>
  <c r="C13" i="19" s="1"/>
  <c r="C13" i="18"/>
  <c r="D15" i="18"/>
  <c r="D13" i="18" s="1"/>
  <c r="E13" i="18"/>
  <c r="D15" i="17"/>
  <c r="D13" i="17" s="1"/>
  <c r="C15" i="11"/>
  <c r="C13" i="11" s="1"/>
  <c r="C12" i="11" s="1"/>
  <c r="E15" i="11"/>
  <c r="E13" i="11" s="1"/>
  <c r="C15" i="10"/>
  <c r="C19" i="10"/>
  <c r="C15" i="9"/>
  <c r="C13" i="9" s="1"/>
  <c r="C12" i="9" s="1"/>
  <c r="C15" i="8"/>
  <c r="C13" i="8" s="1"/>
  <c r="C22" i="8"/>
  <c r="C14" i="7"/>
  <c r="E14" i="6"/>
  <c r="C15" i="2" l="1"/>
  <c r="C28" i="37"/>
  <c r="C25" i="37"/>
  <c r="C22" i="37"/>
  <c r="C19" i="37"/>
  <c r="D15" i="37"/>
  <c r="D13" i="37" s="1"/>
  <c r="D12" i="37" s="1"/>
  <c r="C28" i="36"/>
  <c r="C25" i="36"/>
  <c r="C22" i="36"/>
  <c r="C19" i="36"/>
  <c r="E15" i="36"/>
  <c r="E13" i="36" s="1"/>
  <c r="D13" i="36"/>
  <c r="C28" i="35"/>
  <c r="C25" i="35"/>
  <c r="C22" i="35"/>
  <c r="C19" i="35"/>
  <c r="D15" i="35"/>
  <c r="C15" i="35"/>
  <c r="C13" i="35" s="1"/>
  <c r="C28" i="46"/>
  <c r="C25" i="46"/>
  <c r="C22" i="46"/>
  <c r="C19" i="46"/>
  <c r="D15" i="46"/>
  <c r="D13" i="46" s="1"/>
  <c r="C15" i="46"/>
  <c r="C19" i="34"/>
  <c r="C28" i="34"/>
  <c r="C25" i="34"/>
  <c r="C22" i="34"/>
  <c r="E13" i="34"/>
  <c r="D15" i="34"/>
  <c r="D13" i="34" s="1"/>
  <c r="C15" i="34"/>
  <c r="C28" i="33"/>
  <c r="C25" i="33"/>
  <c r="C22" i="33"/>
  <c r="E15" i="33"/>
  <c r="D15" i="33"/>
  <c r="D13" i="33" s="1"/>
  <c r="C15" i="33"/>
  <c r="C28" i="32"/>
  <c r="C25" i="32"/>
  <c r="C22" i="32"/>
  <c r="C19" i="32"/>
  <c r="D15" i="32"/>
  <c r="D13" i="32" s="1"/>
  <c r="C15" i="32"/>
  <c r="C28" i="30" l="1"/>
  <c r="C25" i="30"/>
  <c r="C22" i="30"/>
  <c r="C19" i="30"/>
  <c r="D15" i="30"/>
  <c r="C15" i="30"/>
  <c r="C28" i="29"/>
  <c r="C25" i="29"/>
  <c r="C22" i="29"/>
  <c r="C19" i="29"/>
  <c r="D15" i="29"/>
  <c r="D13" i="29" s="1"/>
  <c r="C15" i="29"/>
  <c r="D15" i="28"/>
  <c r="D13" i="28" s="1"/>
  <c r="C15" i="28"/>
  <c r="C28" i="28"/>
  <c r="C25" i="28"/>
  <c r="C22" i="28"/>
  <c r="C19" i="28"/>
  <c r="C28" i="27"/>
  <c r="C25" i="27"/>
  <c r="C22" i="27"/>
  <c r="C19" i="27"/>
  <c r="E15" i="27"/>
  <c r="D15" i="27"/>
  <c r="C15" i="27"/>
  <c r="C28" i="24"/>
  <c r="C22" i="24"/>
  <c r="C19" i="24"/>
  <c r="E15" i="24"/>
  <c r="D15" i="24"/>
  <c r="D13" i="24" s="1"/>
  <c r="C13" i="24"/>
  <c r="C28" i="23"/>
  <c r="C25" i="23"/>
  <c r="C22" i="23"/>
  <c r="C19" i="23"/>
  <c r="E13" i="23"/>
  <c r="D15" i="23"/>
  <c r="D13" i="23" s="1"/>
  <c r="C28" i="26"/>
  <c r="C25" i="26"/>
  <c r="C22" i="26"/>
  <c r="C19" i="26"/>
  <c r="D15" i="26"/>
  <c r="D13" i="26" s="1"/>
  <c r="C28" i="22"/>
  <c r="C25" i="22"/>
  <c r="C22" i="22"/>
  <c r="C19" i="22"/>
  <c r="C28" i="21"/>
  <c r="C25" i="21"/>
  <c r="C22" i="21"/>
  <c r="C19" i="21"/>
  <c r="D15" i="21"/>
  <c r="D15" i="20"/>
  <c r="C28" i="20"/>
  <c r="C25" i="20"/>
  <c r="C22" i="20"/>
  <c r="C19" i="20"/>
  <c r="C28" i="19"/>
  <c r="C25" i="19"/>
  <c r="C22" i="19"/>
  <c r="D16" i="19"/>
  <c r="D13" i="19"/>
  <c r="C28" i="18"/>
  <c r="C25" i="18"/>
  <c r="C22" i="18"/>
  <c r="C19" i="18"/>
  <c r="D16" i="18"/>
  <c r="C28" i="17"/>
  <c r="C25" i="17"/>
  <c r="C22" i="17"/>
  <c r="E13" i="12"/>
  <c r="D15" i="12"/>
  <c r="C28" i="12"/>
  <c r="C25" i="12"/>
  <c r="C22" i="12"/>
  <c r="C19" i="12"/>
  <c r="C28" i="11"/>
  <c r="E25" i="11"/>
  <c r="D25" i="11"/>
  <c r="C25" i="11"/>
  <c r="C22" i="11"/>
  <c r="C28" i="10"/>
  <c r="C25" i="10"/>
  <c r="C22" i="10"/>
  <c r="D15" i="9"/>
  <c r="C28" i="9"/>
  <c r="C25" i="9"/>
  <c r="C22" i="9"/>
  <c r="E13" i="8"/>
  <c r="D13" i="8"/>
  <c r="C28" i="8"/>
  <c r="C25" i="8"/>
  <c r="D13" i="9" l="1"/>
  <c r="C29" i="7"/>
  <c r="C26" i="7"/>
  <c r="C23" i="7"/>
  <c r="D16" i="7"/>
  <c r="D14" i="7" s="1"/>
  <c r="D16" i="6"/>
  <c r="D14" i="6" s="1"/>
  <c r="C29" i="6"/>
  <c r="C26" i="6"/>
  <c r="C23" i="6"/>
  <c r="C20" i="6"/>
  <c r="D15" i="10"/>
  <c r="D13" i="10" s="1"/>
  <c r="D12" i="10" s="1"/>
  <c r="D14" i="37"/>
  <c r="C13" i="37"/>
  <c r="D14" i="36"/>
  <c r="C13" i="36"/>
  <c r="D12" i="36" s="1"/>
  <c r="D31" i="35"/>
  <c r="D13" i="35" s="1"/>
  <c r="D12" i="35" s="1"/>
  <c r="D14" i="35"/>
  <c r="D14" i="46"/>
  <c r="D14" i="34"/>
  <c r="C13" i="34"/>
  <c r="D12" i="34" s="1"/>
  <c r="D14" i="33"/>
  <c r="C13" i="33"/>
  <c r="D12" i="33" s="1"/>
  <c r="D14" i="32"/>
  <c r="C13" i="32"/>
  <c r="D12" i="32" s="1"/>
  <c r="D14" i="30"/>
  <c r="C13" i="30"/>
  <c r="E13" i="29"/>
  <c r="E12" i="29" s="1"/>
  <c r="D14" i="29"/>
  <c r="C13" i="29"/>
  <c r="D12" i="29" s="1"/>
  <c r="D14" i="28"/>
  <c r="C13" i="28"/>
  <c r="D12" i="28" s="1"/>
  <c r="D13" i="27"/>
  <c r="D14" i="27"/>
  <c r="C13" i="27"/>
  <c r="D14" i="24"/>
  <c r="D14" i="23"/>
  <c r="D12" i="23"/>
  <c r="D12" i="27" l="1"/>
  <c r="C13" i="46"/>
  <c r="D12" i="46" s="1"/>
  <c r="E13" i="30"/>
  <c r="C12" i="37"/>
  <c r="E12" i="37"/>
  <c r="C12" i="36"/>
  <c r="E12" i="36"/>
  <c r="E13" i="35"/>
  <c r="E12" i="35" s="1"/>
  <c r="C12" i="35"/>
  <c r="E13" i="46"/>
  <c r="E12" i="46" s="1"/>
  <c r="E12" i="34"/>
  <c r="C12" i="34"/>
  <c r="E13" i="33"/>
  <c r="E12" i="33" s="1"/>
  <c r="C12" i="33"/>
  <c r="E13" i="32"/>
  <c r="E12" i="32" s="1"/>
  <c r="C12" i="32"/>
  <c r="C12" i="30"/>
  <c r="C12" i="29"/>
  <c r="E13" i="28"/>
  <c r="E12" i="28" s="1"/>
  <c r="C12" i="28"/>
  <c r="E13" i="27"/>
  <c r="E12" i="27" s="1"/>
  <c r="C12" i="27"/>
  <c r="E13" i="24"/>
  <c r="E12" i="24" s="1"/>
  <c r="E12" i="23"/>
  <c r="C12" i="23"/>
  <c r="E12" i="30" l="1"/>
  <c r="D12" i="30"/>
  <c r="C12" i="46"/>
  <c r="D12" i="24"/>
  <c r="C12" i="24"/>
  <c r="C13" i="22" l="1"/>
  <c r="C13" i="20"/>
  <c r="C13" i="12"/>
  <c r="C13" i="10"/>
  <c r="D15" i="6"/>
  <c r="C13" i="7"/>
  <c r="C13" i="6"/>
  <c r="C28" i="2"/>
  <c r="C25" i="2"/>
  <c r="C22" i="2"/>
  <c r="C19" i="2"/>
  <c r="C12" i="8" l="1"/>
  <c r="C12" i="2"/>
  <c r="D13" i="6"/>
  <c r="C12" i="22"/>
  <c r="C12" i="21"/>
  <c r="C12" i="20"/>
  <c r="C12" i="18"/>
  <c r="C12" i="10"/>
  <c r="C12" i="12"/>
  <c r="D14" i="10" l="1"/>
  <c r="D14" i="9"/>
  <c r="D12" i="9" l="1"/>
  <c r="D14" i="8"/>
  <c r="D16" i="8"/>
  <c r="D15" i="7"/>
  <c r="D14" i="26"/>
  <c r="E13" i="22"/>
  <c r="E12" i="22" s="1"/>
  <c r="D14" i="22"/>
  <c r="E13" i="21"/>
  <c r="E12" i="21" s="1"/>
  <c r="D14" i="21"/>
  <c r="D13" i="21"/>
  <c r="D12" i="21" s="1"/>
  <c r="E13" i="20"/>
  <c r="E12" i="20" s="1"/>
  <c r="D14" i="20"/>
  <c r="D13" i="20"/>
  <c r="D12" i="20" s="1"/>
  <c r="D14" i="19"/>
  <c r="E12" i="18"/>
  <c r="D14" i="18"/>
  <c r="D12" i="18"/>
  <c r="D14" i="17"/>
  <c r="D16" i="17"/>
  <c r="E12" i="12"/>
  <c r="D14" i="12"/>
  <c r="D31" i="12"/>
  <c r="E12" i="11"/>
  <c r="D14" i="11"/>
  <c r="D31" i="11"/>
  <c r="D13" i="11" s="1"/>
  <c r="E13" i="6"/>
  <c r="D13" i="12" l="1"/>
  <c r="E13" i="2"/>
  <c r="D12" i="2"/>
  <c r="D13" i="7"/>
  <c r="D12" i="22"/>
  <c r="D12" i="11"/>
  <c r="D12" i="8"/>
  <c r="D12" i="12" l="1"/>
  <c r="E12" i="2"/>
  <c r="E13" i="9"/>
  <c r="E12" i="9" s="1"/>
  <c r="E12" i="8" l="1"/>
  <c r="E13" i="19"/>
  <c r="E12" i="19" s="1"/>
  <c r="E13" i="26" l="1"/>
  <c r="E12" i="26" l="1"/>
  <c r="C12" i="26"/>
  <c r="D12" i="26"/>
  <c r="C12" i="17"/>
  <c r="C12" i="19"/>
  <c r="D12" i="19" l="1"/>
  <c r="D12" i="17"/>
  <c r="E13" i="17"/>
  <c r="E12" i="17" l="1"/>
  <c r="E13" i="10" l="1"/>
  <c r="E12" i="10" l="1"/>
</calcChain>
</file>

<file path=xl/sharedStrings.xml><?xml version="1.0" encoding="utf-8"?>
<sst xmlns="http://schemas.openxmlformats.org/spreadsheetml/2006/main" count="1584" uniqueCount="110">
  <si>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</si>
  <si>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</si>
  <si>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</si>
  <si>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</si>
  <si>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</si>
  <si>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</si>
  <si>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</si>
  <si>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</si>
  <si>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</si>
  <si>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</si>
  <si>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</si>
  <si>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</si>
  <si>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</si>
  <si>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</si>
  <si>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</si>
  <si>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</si>
  <si>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</si>
  <si>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</si>
  <si>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</si>
  <si>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</si>
  <si>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</si>
  <si>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</si>
  <si>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</si>
  <si>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</si>
  <si>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</si>
  <si>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</si>
  <si>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</si>
  <si>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</si>
  <si>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</si>
  <si>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3.2. Основной персонал - учителя 109099</t>
  </si>
  <si>
    <t xml:space="preserve">3. Фонд заработной платы             </t>
  </si>
  <si>
    <t xml:space="preserve">2. Всего расходы, тыс.тенге             </t>
  </si>
  <si>
    <t>3. Фонд заработной платы        40850 /31354</t>
  </si>
  <si>
    <t>2. Всего расходы, тыс.тенге        64476 / 52440,2</t>
  </si>
  <si>
    <t>по состоянию на "1" января 2021г.</t>
  </si>
  <si>
    <t>по состоянию на "1" января 2021.</t>
  </si>
  <si>
    <t>«Общеобразовательная школа №1 города Есиль отдела образования по Есильскому району управления образования Акмолинской области»</t>
  </si>
  <si>
    <t>2021год</t>
  </si>
  <si>
    <t>в.т.ч. 1 кв</t>
  </si>
  <si>
    <t>управления образования Акмолинской области»</t>
  </si>
  <si>
    <t xml:space="preserve">«Общеобразовательная школа №2 города Есиль отдела образования по Есильскому району </t>
  </si>
  <si>
    <t>2021 год</t>
  </si>
  <si>
    <t>в.т.ч.1кв.</t>
  </si>
  <si>
    <t>по состоянию на "1" апреля 2021г.</t>
  </si>
  <si>
    <t>району управления образования Акмолинской области»</t>
  </si>
  <si>
    <t xml:space="preserve">«Общеобразовательная школа №3 города Есиль отдела образования по Есильскому </t>
  </si>
  <si>
    <t>в.т.ч.1 кв</t>
  </si>
  <si>
    <t>«Общеобразовательная школа имени Сайлау Серикова города Есиль отдела образования по Есильскому району управления образования Акмолинской области»</t>
  </si>
  <si>
    <t>в.т.ч. 1 кв.</t>
  </si>
  <si>
    <t>«Начальная школа села Алматинское отдела образования по Есильскому району управления образования Акмолинской области»</t>
  </si>
  <si>
    <t>в т.ч.1 кв.</t>
  </si>
  <si>
    <t>«Общеобразовательная школа села Аксай отдела образования по Есильскому району управления образования Акмолинской области»</t>
  </si>
  <si>
    <t>«Начальная школа села Речное отдела
 образования по Есильскому району управления образования Акмолинской области»</t>
  </si>
  <si>
    <t>«Основная средняя школа села Жаныспай отдела образования по Есильскому району управления образования Акмолинской области»</t>
  </si>
  <si>
    <t>в т.ч.1 кв</t>
  </si>
  <si>
    <t>«Основная средняя школа имени Ыбырая Алтынсарина села Иглик отдела образования по Есильскому району управления образования Акмолинской области»</t>
  </si>
  <si>
    <t>в.т.ч. 1кв.</t>
  </si>
  <si>
    <t>«Общеобразовательная школа села Ковыльное отдела образования по Есильскому району управления образования Акмолинской области»</t>
  </si>
  <si>
    <t>по состоянию на "1 апреля 2021г.</t>
  </si>
  <si>
    <t>в т.ч.1кв</t>
  </si>
  <si>
    <t>«Начальная школа села Калачи отдела образования по Есильскому району управления образования Акмолинской области»</t>
  </si>
  <si>
    <t>«Общеобразовательная школа села Курское отдела образования по Есильскому району управления образования Акмолинской области»</t>
  </si>
  <si>
    <t>в т.ч. 1 кв.</t>
  </si>
  <si>
    <t>«Общеобразовательная школа села Караколь отдела образования по Есильскому району управления образования Акмолинской области»</t>
  </si>
  <si>
    <t>в т.ч. 1 кв</t>
  </si>
  <si>
    <t>«Общеобразовательная школа села Орловка отдела образования по Есильскому району управления образования Акмолинской области»</t>
  </si>
  <si>
    <t>«Общеобразовательная школа села Знаменка
 отдела образования по Есильскому району управления образования Акмолинской области»</t>
  </si>
  <si>
    <t>«Общеобразовательная школа села Заречное отдела образования по Есильскому району управления образования Акмолинской области»</t>
  </si>
  <si>
    <t>«Основная средняя школа села Раздольное отдела образования по Есильскому району управления образования Акмолинской области»</t>
  </si>
  <si>
    <t>«Общеобразовательная школа села Интернациональное отдела образования по Есильскому району управления образования Акмолинской области»</t>
  </si>
  <si>
    <t>«Основная средняя школа села Кумай отдела образования по Есильскому району управления образования Акмолинской области»</t>
  </si>
  <si>
    <t>«Общеобразовательная школа села Московское отдела образования по Есильскому району управления образования Акмолинской области»</t>
  </si>
  <si>
    <t>«Общеобразовательная школа села Свободное отдела образования по Есильскому району управления образования Акмолинской области»</t>
  </si>
  <si>
    <t>«Начальная школа села Ейское отдела образования по Есильскому району управления образования Акмолинской области»</t>
  </si>
  <si>
    <t>«Общеобразовательная школа села Сурган отдела образования по Есильскому району управления образования Акмолинской области»</t>
  </si>
  <si>
    <t>«Общеобразовательная школа села Юбилейное отдела образования по Есильскому району управления образования Акмолинской области»</t>
  </si>
  <si>
    <t>«Общеобразовательная школа села Бузулук отдела образования по Есильскому району управления образования Акмолинской области»</t>
  </si>
  <si>
    <t xml:space="preserve">«Основная средняя школа села Ярославка отдела образования по Есильскому району управления образования Акмолинской области» </t>
  </si>
  <si>
    <t>«Общеобразовательная школа села Красивое отдела образования по Есильскому району управления образования Акмолинской области»</t>
  </si>
  <si>
    <t xml:space="preserve">     </t>
  </si>
  <si>
    <t xml:space="preserve">в т.ч. 1 квартал </t>
  </si>
  <si>
    <t>20201год</t>
  </si>
  <si>
    <t>в т.ч. 1кв.</t>
  </si>
  <si>
    <t>в.т.ч.1кв</t>
  </si>
  <si>
    <t>по состоянию на "1" апреля  2021г.</t>
  </si>
  <si>
    <t>по состоянию на "1" апреля 20201.</t>
  </si>
  <si>
    <t>по состоянию на "1" апреля 2021 г.</t>
  </si>
  <si>
    <t xml:space="preserve">2. Всего расходы, тыс.тенге         </t>
  </si>
  <si>
    <t xml:space="preserve">3. Фонд заработной платы           </t>
  </si>
  <si>
    <t xml:space="preserve">2. Всего расходы, тыс.тенге       </t>
  </si>
  <si>
    <t xml:space="preserve">3. Фонд заработной платы   </t>
  </si>
  <si>
    <t xml:space="preserve">2. Всего расходы, тыс.тенге  </t>
  </si>
  <si>
    <t xml:space="preserve">3. Фонд заработной платы  </t>
  </si>
  <si>
    <t xml:space="preserve">2. Всего расходы, тыс.тенге                </t>
  </si>
  <si>
    <t xml:space="preserve">2. Всего расходы, тыс.тенге            </t>
  </si>
  <si>
    <t xml:space="preserve">3. Фонд заработной платы     </t>
  </si>
  <si>
    <t xml:space="preserve">2. Всего расходы, тыс.тенге     </t>
  </si>
  <si>
    <t xml:space="preserve">2. Всего расходы, тыс.тенге    </t>
  </si>
  <si>
    <t xml:space="preserve">3. Фонд заработной платы      </t>
  </si>
  <si>
    <t xml:space="preserve">3. Фонд заработной платы          </t>
  </si>
  <si>
    <t xml:space="preserve">2. Всего расходы, тыс.тенге                 </t>
  </si>
  <si>
    <t xml:space="preserve">3. Фонд заработной платы                </t>
  </si>
  <si>
    <t xml:space="preserve">3. Фонд заработной платы        </t>
  </si>
  <si>
    <t xml:space="preserve">2. Всего расходы, тыс.тенге        </t>
  </si>
  <si>
    <t xml:space="preserve">2. Всего расходы, тыс.тенге   </t>
  </si>
  <si>
    <t xml:space="preserve">3. Фонд заработной платы         </t>
  </si>
  <si>
    <t xml:space="preserve">2. Всего расходы, тыс.тенге              </t>
  </si>
  <si>
    <t xml:space="preserve">3. Фонд заработной платы            </t>
  </si>
  <si>
    <t>2. Всего расходы, тыс.тенге</t>
  </si>
  <si>
    <t xml:space="preserve">3. Фонд заработной платы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</si>
</sst>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name val="Arial Narrow"/>
      <family val="2"/>
      <charset val="204"/>
    </font>
    <font>
      <b/>
      <sz val="16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0" fontId="2" fillId="0" borderId="0" xfId="0" applyFont="1" applyFill="1"/>
    <xf numFmtId="0" fontId="4" fillId="0" borderId="0" xfId="0" applyFont="1" applyFill="1"/>
    <xf numFmtId="164" fontId="2" fillId="0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0" fontId="8" fillId="0" borderId="0" xfId="0" applyFont="1" applyFill="1"/>
    <xf numFmtId="0" fontId="9" fillId="0" borderId="2" xfId="0" applyFont="1" applyFill="1" applyBorder="1"/>
    <xf numFmtId="1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8" fillId="0" borderId="0" xfId="0" applyFont="1"/>
    <xf numFmtId="0" fontId="2" fillId="3" borderId="2" xfId="0" applyFont="1" applyFill="1" applyBorder="1" applyAlignment="1">
      <alignment horizontal="center"/>
    </xf>
    <xf numFmtId="164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3" borderId="2" xfId="0" applyFont="1" applyFill="1" applyBorder="1"/>
    <xf numFmtId="0" fontId="1" fillId="0" borderId="0" xfId="0" applyFont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/>
    <xf numFmtId="0" fontId="1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0" xfId="0" applyFont="1" applyFill="1"/>
    <xf numFmtId="0" fontId="9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/>
    <xf numFmtId="164" fontId="7" fillId="3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0" fillId="0" borderId="0" xfId="0" applyFont="1" applyFill="1"/>
    <xf numFmtId="1" fontId="1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/>
    <xf numFmtId="0" fontId="10" fillId="0" borderId="0" xfId="0" applyFont="1" applyAlignment="1"/>
    <xf numFmtId="164" fontId="1" fillId="3" borderId="4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0" fontId="2" fillId="0" borderId="6" xfId="0" applyFont="1" applyFill="1" applyBorder="1"/>
    <xf numFmtId="164" fontId="10" fillId="0" borderId="0" xfId="0" applyNumberFormat="1" applyFont="1" applyAlignment="1"/>
    <xf numFmtId="0" fontId="8" fillId="0" borderId="0" xfId="0" applyFont="1" applyFill="1" applyBorder="1"/>
    <xf numFmtId="0" fontId="8" fillId="0" borderId="0" xfId="0" applyFont="1" applyBorder="1"/>
    <xf numFmtId="0" fontId="9" fillId="0" borderId="0" xfId="0" applyFont="1" applyBorder="1"/>
    <xf numFmtId="0" fontId="2" fillId="0" borderId="0" xfId="0" applyFont="1" applyBorder="1"/>
    <xf numFmtId="0" fontId="11" fillId="0" borderId="0" xfId="0" applyFont="1" applyFill="1" applyAlignment="1">
      <alignment horizontal="center"/>
    </xf>
    <xf numFmtId="0" fontId="8" fillId="0" borderId="0" xfId="0" applyFont="1" applyFill="1" applyAlignment="1"/>
    <xf numFmtId="0" fontId="8" fillId="0" borderId="0" xfId="0" applyFont="1" applyAlignment="1"/>
    <xf numFmtId="1" fontId="1" fillId="0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/>
    <xf numFmtId="1" fontId="1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wrapText="1"/>
    </xf>
    <xf numFmtId="0" fontId="8" fillId="4" borderId="2" xfId="0" applyFont="1" applyFill="1" applyBorder="1"/>
    <xf numFmtId="164" fontId="2" fillId="2" borderId="4" xfId="0" applyNumberFormat="1" applyFont="1" applyFill="1" applyBorder="1" applyAlignment="1">
      <alignment horizontal="center"/>
    </xf>
    <xf numFmtId="0" fontId="8" fillId="2" borderId="2" xfId="0" applyFont="1" applyFill="1" applyBorder="1"/>
    <xf numFmtId="164" fontId="7" fillId="2" borderId="4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7" fillId="2" borderId="2" xfId="0" applyFont="1" applyFill="1" applyBorder="1"/>
    <xf numFmtId="0" fontId="2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164" fontId="2" fillId="2" borderId="2" xfId="0" applyNumberFormat="1" applyFont="1" applyFill="1" applyBorder="1"/>
    <xf numFmtId="1" fontId="1" fillId="0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2" fontId="2" fillId="2" borderId="2" xfId="0" applyNumberFormat="1" applyFont="1" applyFill="1" applyBorder="1"/>
    <xf numFmtId="164" fontId="2" fillId="0" borderId="0" xfId="0" applyNumberFormat="1" applyFont="1" applyFill="1" applyBorder="1"/>
    <xf numFmtId="164" fontId="1" fillId="2" borderId="0" xfId="0" applyNumberFormat="1" applyFont="1" applyFill="1" applyBorder="1" applyAlignment="1">
      <alignment horizontal="center"/>
    </xf>
    <xf numFmtId="164" fontId="1" fillId="0" borderId="2" xfId="0" applyNumberFormat="1" applyFont="1" applyFill="1" applyBorder="1"/>
    <xf numFmtId="1" fontId="1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 vertical="top" wrapText="1"/>
    </xf>
    <xf numFmtId="49" fontId="13" fillId="0" borderId="4" xfId="0" applyNumberFormat="1" applyFont="1" applyFill="1" applyBorder="1" applyAlignment="1">
      <alignment horizontal="center" vertical="top" wrapText="1"/>
    </xf>
    <xf numFmtId="49" fontId="13" fillId="0" borderId="8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6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3</xdr:row>
      <xdr:rowOff>180975</xdr:rowOff>
    </xdr:from>
    <xdr:ext cx="184731" cy="264560"/>
    <xdr:sp macro="" textlink="">
      <xdr:nvSpPr>
        <xdr:cNvPr id="2" name="TextBox 1"/>
        <xdr:cNvSpPr txBox="1"/>
      </xdr:nvSpPr>
      <xdr:spPr>
        <a:xfrm>
          <a:off x="1181100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3"/>
  <sheetViews>
    <sheetView topLeftCell="A7" zoomScale="70" zoomScaleNormal="70" workbookViewId="0">
      <selection activeCell="M30" sqref="M30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31" customWidth="1"/>
    <col min="5" max="6" width="13.28515625" style="31" customWidth="1"/>
    <col min="7" max="7" width="10" style="2" bestFit="1" customWidth="1"/>
    <col min="8" max="16384" width="9.140625" style="2"/>
  </cols>
  <sheetData>
    <row r="1" spans="1:12" x14ac:dyDescent="0.3">
      <c r="A1" s="119" t="s">
        <v>12</v>
      </c>
      <c r="B1" s="119"/>
      <c r="C1" s="119"/>
      <c r="D1" s="119"/>
      <c r="E1" s="119"/>
      <c r="F1" s="61"/>
    </row>
    <row r="2" spans="1:12" x14ac:dyDescent="0.3">
      <c r="A2" s="119" t="s">
        <v>43</v>
      </c>
      <c r="B2" s="119"/>
      <c r="C2" s="119"/>
      <c r="D2" s="119"/>
      <c r="E2" s="119"/>
      <c r="F2" s="61"/>
    </row>
    <row r="3" spans="1:12" x14ac:dyDescent="0.3">
      <c r="A3" s="1"/>
    </row>
    <row r="4" spans="1:12" ht="56.25" customHeight="1" x14ac:dyDescent="0.3">
      <c r="A4" s="125" t="s">
        <v>36</v>
      </c>
      <c r="B4" s="126"/>
      <c r="C4" s="126"/>
      <c r="D4" s="126"/>
      <c r="E4" s="126"/>
    </row>
    <row r="5" spans="1:12" ht="15.75" customHeight="1" x14ac:dyDescent="0.3">
      <c r="A5" s="121" t="s">
        <v>13</v>
      </c>
      <c r="B5" s="121"/>
      <c r="C5" s="121"/>
      <c r="D5" s="121"/>
      <c r="E5" s="121"/>
      <c r="F5" s="59"/>
    </row>
    <row r="6" spans="1:12" x14ac:dyDescent="0.3">
      <c r="A6" s="4"/>
    </row>
    <row r="7" spans="1:12" x14ac:dyDescent="0.3">
      <c r="A7" s="13" t="s">
        <v>14</v>
      </c>
    </row>
    <row r="8" spans="1:12" x14ac:dyDescent="0.3">
      <c r="A8" s="1"/>
    </row>
    <row r="9" spans="1:12" ht="40.5" x14ac:dyDescent="0.3">
      <c r="A9" s="122" t="s">
        <v>24</v>
      </c>
      <c r="B9" s="123" t="s">
        <v>15</v>
      </c>
      <c r="C9" s="124" t="s">
        <v>37</v>
      </c>
      <c r="D9" s="124"/>
      <c r="E9" s="124"/>
      <c r="F9" s="115" t="s">
        <v>38</v>
      </c>
    </row>
    <row r="10" spans="1:12" ht="40.5" x14ac:dyDescent="0.3">
      <c r="A10" s="122"/>
      <c r="B10" s="123"/>
      <c r="C10" s="32" t="s">
        <v>16</v>
      </c>
      <c r="D10" s="32" t="s">
        <v>17</v>
      </c>
      <c r="E10" s="33" t="s">
        <v>11</v>
      </c>
      <c r="F10" s="33"/>
    </row>
    <row r="11" spans="1:12" x14ac:dyDescent="0.3">
      <c r="A11" s="5" t="s">
        <v>18</v>
      </c>
      <c r="B11" s="34" t="s">
        <v>10</v>
      </c>
      <c r="C11" s="42">
        <v>310</v>
      </c>
      <c r="D11" s="42">
        <v>310</v>
      </c>
      <c r="E11" s="42">
        <v>310</v>
      </c>
      <c r="F11" s="42">
        <v>310</v>
      </c>
    </row>
    <row r="12" spans="1:12" ht="25.5" x14ac:dyDescent="0.3">
      <c r="A12" s="10" t="s">
        <v>20</v>
      </c>
      <c r="B12" s="34" t="s">
        <v>2</v>
      </c>
      <c r="C12" s="27">
        <f t="shared" ref="C12" si="0">(C13-C32)/C11</f>
        <v>490.46129032258062</v>
      </c>
      <c r="D12" s="27">
        <f t="shared" ref="D12:F12" si="1">(D13-D32)/D11</f>
        <v>122.61532258064516</v>
      </c>
      <c r="E12" s="27">
        <f t="shared" si="1"/>
        <v>124.57580645161291</v>
      </c>
      <c r="F12" s="27">
        <f t="shared" si="1"/>
        <v>124.57580645161291</v>
      </c>
    </row>
    <row r="13" spans="1:12" ht="25.5" x14ac:dyDescent="0.3">
      <c r="A13" s="5" t="s">
        <v>87</v>
      </c>
      <c r="B13" s="34" t="s">
        <v>2</v>
      </c>
      <c r="C13" s="70">
        <f>C15+C29+C30+C31+C32+C33</f>
        <v>158983</v>
      </c>
      <c r="D13" s="70">
        <f>D15+D29+D30+D31+D32+D33</f>
        <v>39745.75</v>
      </c>
      <c r="E13" s="70">
        <f>E15+E29+E30+E31+E32+E33</f>
        <v>38618.5</v>
      </c>
      <c r="F13" s="70">
        <f>F15+F29+F30+F31+F32+F33</f>
        <v>38618.5</v>
      </c>
    </row>
    <row r="14" spans="1:12" x14ac:dyDescent="0.3">
      <c r="A14" s="8" t="s">
        <v>0</v>
      </c>
      <c r="B14" s="35"/>
      <c r="C14" s="27">
        <v>0</v>
      </c>
      <c r="D14" s="27">
        <v>0</v>
      </c>
      <c r="E14" s="27">
        <v>0</v>
      </c>
      <c r="F14" s="27"/>
      <c r="L14" s="2" t="s">
        <v>27</v>
      </c>
    </row>
    <row r="15" spans="1:12" s="18" customFormat="1" ht="25.5" x14ac:dyDescent="0.3">
      <c r="A15" s="16" t="s">
        <v>88</v>
      </c>
      <c r="B15" s="34" t="s">
        <v>2</v>
      </c>
      <c r="C15" s="70">
        <f>C17+C20+C23+C26</f>
        <v>116484</v>
      </c>
      <c r="D15" s="70">
        <f>D17+D20+D23+D26</f>
        <v>29121</v>
      </c>
      <c r="E15" s="70">
        <v>30300.2</v>
      </c>
      <c r="F15" s="70">
        <v>30300.2</v>
      </c>
    </row>
    <row r="16" spans="1:12" s="18" customFormat="1" x14ac:dyDescent="0.3">
      <c r="A16" s="19" t="s">
        <v>1</v>
      </c>
      <c r="B16" s="35"/>
      <c r="C16" s="27">
        <v>0</v>
      </c>
      <c r="D16" s="27">
        <v>0</v>
      </c>
      <c r="E16" s="27">
        <v>0</v>
      </c>
      <c r="F16" s="27"/>
    </row>
    <row r="17" spans="1:6" s="18" customFormat="1" ht="25.5" x14ac:dyDescent="0.3">
      <c r="A17" s="20" t="s">
        <v>25</v>
      </c>
      <c r="B17" s="34" t="s">
        <v>2</v>
      </c>
      <c r="C17" s="42">
        <v>8605</v>
      </c>
      <c r="D17" s="42">
        <f>C17/12*3</f>
        <v>2151.25</v>
      </c>
      <c r="E17" s="42">
        <v>2401.3000000000002</v>
      </c>
      <c r="F17" s="42">
        <v>2401.3000000000002</v>
      </c>
    </row>
    <row r="18" spans="1:6" s="18" customFormat="1" x14ac:dyDescent="0.3">
      <c r="A18" s="21" t="s">
        <v>4</v>
      </c>
      <c r="B18" s="36" t="s">
        <v>3</v>
      </c>
      <c r="C18" s="90">
        <v>3</v>
      </c>
      <c r="D18" s="90">
        <v>3</v>
      </c>
      <c r="E18" s="27">
        <v>4</v>
      </c>
      <c r="F18" s="27">
        <v>4</v>
      </c>
    </row>
    <row r="19" spans="1:6" s="18" customFormat="1" ht="21.95" customHeight="1" x14ac:dyDescent="0.3">
      <c r="A19" s="21" t="s">
        <v>22</v>
      </c>
      <c r="B19" s="34" t="s">
        <v>23</v>
      </c>
      <c r="C19" s="27">
        <f>C17*1000/12/C18</f>
        <v>239027.77777777778</v>
      </c>
      <c r="D19" s="27">
        <f>D17*1000/3/D18</f>
        <v>239027.77777777778</v>
      </c>
      <c r="E19" s="27">
        <f>E17*1000/3/E18</f>
        <v>200108.33333333334</v>
      </c>
      <c r="F19" s="27">
        <v>200108.3</v>
      </c>
    </row>
    <row r="20" spans="1:6" s="18" customFormat="1" ht="25.5" x14ac:dyDescent="0.3">
      <c r="A20" s="20" t="s">
        <v>26</v>
      </c>
      <c r="B20" s="34" t="s">
        <v>2</v>
      </c>
      <c r="C20" s="42">
        <v>89548</v>
      </c>
      <c r="D20" s="42">
        <f>C20/12*3</f>
        <v>22387</v>
      </c>
      <c r="E20" s="42">
        <v>23316.2</v>
      </c>
      <c r="F20" s="42">
        <v>23316.2</v>
      </c>
    </row>
    <row r="21" spans="1:6" s="18" customFormat="1" x14ac:dyDescent="0.3">
      <c r="A21" s="21" t="s">
        <v>4</v>
      </c>
      <c r="B21" s="36" t="s">
        <v>3</v>
      </c>
      <c r="C21" s="90">
        <v>36.5</v>
      </c>
      <c r="D21" s="90">
        <v>36.5</v>
      </c>
      <c r="E21" s="27">
        <v>29</v>
      </c>
      <c r="F21" s="27">
        <v>29</v>
      </c>
    </row>
    <row r="22" spans="1:6" s="18" customFormat="1" ht="21.95" customHeight="1" x14ac:dyDescent="0.3">
      <c r="A22" s="21" t="s">
        <v>22</v>
      </c>
      <c r="B22" s="34" t="s">
        <v>23</v>
      </c>
      <c r="C22" s="27">
        <f>C20*1000/12/C21</f>
        <v>204447.48858447486</v>
      </c>
      <c r="D22" s="27">
        <f>D20*1000/3/D21</f>
        <v>204447.48858447486</v>
      </c>
      <c r="E22" s="27">
        <f>E20*1000/3/E21</f>
        <v>268002.29885057471</v>
      </c>
      <c r="F22" s="27">
        <v>268002.3</v>
      </c>
    </row>
    <row r="23" spans="1:6" s="18" customFormat="1" ht="39" x14ac:dyDescent="0.3">
      <c r="A23" s="23" t="s">
        <v>21</v>
      </c>
      <c r="B23" s="34" t="s">
        <v>2</v>
      </c>
      <c r="C23" s="42">
        <v>4337</v>
      </c>
      <c r="D23" s="42">
        <f>C23/12*3</f>
        <v>1084.25</v>
      </c>
      <c r="E23" s="42">
        <v>1084.2</v>
      </c>
      <c r="F23" s="42">
        <v>1084.2</v>
      </c>
    </row>
    <row r="24" spans="1:6" s="18" customFormat="1" x14ac:dyDescent="0.3">
      <c r="A24" s="21" t="s">
        <v>4</v>
      </c>
      <c r="B24" s="36" t="s">
        <v>3</v>
      </c>
      <c r="C24" s="90">
        <v>8.5</v>
      </c>
      <c r="D24" s="90">
        <v>8.5</v>
      </c>
      <c r="E24" s="27">
        <v>5</v>
      </c>
      <c r="F24" s="27">
        <v>5</v>
      </c>
    </row>
    <row r="25" spans="1:6" s="18" customFormat="1" ht="21.95" customHeight="1" x14ac:dyDescent="0.3">
      <c r="A25" s="21" t="s">
        <v>22</v>
      </c>
      <c r="B25" s="34" t="s">
        <v>23</v>
      </c>
      <c r="C25" s="27">
        <f>C23*1000/12/C24</f>
        <v>42519.607843137259</v>
      </c>
      <c r="D25" s="27">
        <f>D23*1000/3/D24</f>
        <v>42519.607843137259</v>
      </c>
      <c r="E25" s="27">
        <f>E23*1000/3/E24</f>
        <v>72280</v>
      </c>
      <c r="F25" s="27">
        <v>72280</v>
      </c>
    </row>
    <row r="26" spans="1:6" s="18" customFormat="1" ht="25.5" x14ac:dyDescent="0.3">
      <c r="A26" s="20" t="s">
        <v>19</v>
      </c>
      <c r="B26" s="34" t="s">
        <v>2</v>
      </c>
      <c r="C26" s="42">
        <v>13994</v>
      </c>
      <c r="D26" s="42">
        <f>C26/12*3</f>
        <v>3498.5</v>
      </c>
      <c r="E26" s="42">
        <v>3498.5</v>
      </c>
      <c r="F26" s="42">
        <v>3498.5</v>
      </c>
    </row>
    <row r="27" spans="1:6" s="18" customFormat="1" x14ac:dyDescent="0.3">
      <c r="A27" s="21" t="s">
        <v>4</v>
      </c>
      <c r="B27" s="36" t="s">
        <v>3</v>
      </c>
      <c r="C27" s="116">
        <v>20.75</v>
      </c>
      <c r="D27" s="116">
        <v>20.75</v>
      </c>
      <c r="E27" s="27">
        <v>19</v>
      </c>
      <c r="F27" s="27">
        <v>19</v>
      </c>
    </row>
    <row r="28" spans="1:6" s="18" customFormat="1" ht="21.95" customHeight="1" x14ac:dyDescent="0.3">
      <c r="A28" s="21" t="s">
        <v>22</v>
      </c>
      <c r="B28" s="34" t="s">
        <v>23</v>
      </c>
      <c r="C28" s="27">
        <f>C26/C27*1000/12</f>
        <v>56200.803212851402</v>
      </c>
      <c r="D28" s="27">
        <f>D26/D27*1000/3</f>
        <v>56200.803212851402</v>
      </c>
      <c r="E28" s="27">
        <v>61377.2</v>
      </c>
      <c r="F28" s="27">
        <v>61377.2</v>
      </c>
    </row>
    <row r="29" spans="1:6" s="18" customFormat="1" ht="25.5" x14ac:dyDescent="0.3">
      <c r="A29" s="16" t="s">
        <v>5</v>
      </c>
      <c r="B29" s="34" t="s">
        <v>2</v>
      </c>
      <c r="C29" s="90">
        <v>15229</v>
      </c>
      <c r="D29" s="90">
        <f>C29/12*3</f>
        <v>3807.25</v>
      </c>
      <c r="E29" s="98">
        <v>5341.5</v>
      </c>
      <c r="F29" s="90">
        <v>5341.5</v>
      </c>
    </row>
    <row r="30" spans="1:6" s="18" customFormat="1" ht="36.75" x14ac:dyDescent="0.3">
      <c r="A30" s="24" t="s">
        <v>6</v>
      </c>
      <c r="B30" s="34" t="s">
        <v>2</v>
      </c>
      <c r="C30" s="90">
        <v>5237</v>
      </c>
      <c r="D30" s="90">
        <f>C30/12*3</f>
        <v>1309.25</v>
      </c>
      <c r="E30" s="98">
        <v>2976.8</v>
      </c>
      <c r="F30" s="90">
        <v>2976.8</v>
      </c>
    </row>
    <row r="31" spans="1:6" ht="25.5" x14ac:dyDescent="0.3">
      <c r="A31" s="12" t="s">
        <v>7</v>
      </c>
      <c r="B31" s="34" t="s">
        <v>2</v>
      </c>
      <c r="C31" s="90">
        <v>300</v>
      </c>
      <c r="D31" s="90">
        <f>C31/12*3</f>
        <v>75</v>
      </c>
      <c r="E31" s="98">
        <v>0</v>
      </c>
      <c r="F31" s="90">
        <v>0</v>
      </c>
    </row>
    <row r="32" spans="1:6" ht="36.75" x14ac:dyDescent="0.3">
      <c r="A32" s="12" t="s">
        <v>8</v>
      </c>
      <c r="B32" s="34" t="s">
        <v>2</v>
      </c>
      <c r="C32" s="89">
        <v>6940</v>
      </c>
      <c r="D32" s="90">
        <f>C32/12*3</f>
        <v>1735</v>
      </c>
      <c r="E32" s="100">
        <v>0</v>
      </c>
      <c r="F32" s="89">
        <v>0</v>
      </c>
    </row>
    <row r="33" spans="1:6" ht="52.5" customHeight="1" x14ac:dyDescent="0.3">
      <c r="A33" s="12" t="s">
        <v>9</v>
      </c>
      <c r="B33" s="34" t="s">
        <v>2</v>
      </c>
      <c r="C33" s="90">
        <v>14793</v>
      </c>
      <c r="D33" s="90">
        <f>C33/12*3</f>
        <v>3698.25</v>
      </c>
      <c r="E33" s="98">
        <v>0</v>
      </c>
      <c r="F33" s="90">
        <v>0</v>
      </c>
    </row>
  </sheetData>
  <mergeCells count="7">
    <mergeCell ref="A1:E1"/>
    <mergeCell ref="A2:E2"/>
    <mergeCell ref="A5:E5"/>
    <mergeCell ref="A9:A10"/>
    <mergeCell ref="B9:B10"/>
    <mergeCell ref="C9:E9"/>
    <mergeCell ref="A4:E4"/>
  </mergeCells>
  <pageMargins left="0.51181102362204722" right="0.31496062992125984" top="0.74803149606299213" bottom="0.74803149606299213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topLeftCell="A19" zoomScale="70" zoomScaleNormal="70" workbookViewId="0">
      <selection activeCell="K16" sqref="K1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31" customWidth="1"/>
    <col min="5" max="5" width="16.5703125" style="31" customWidth="1"/>
    <col min="6" max="6" width="13.85546875" style="31" customWidth="1"/>
    <col min="7" max="7" width="12" style="2" customWidth="1"/>
    <col min="8" max="8" width="9.140625" style="2"/>
    <col min="9" max="9" width="12" style="2" customWidth="1"/>
    <col min="10" max="10" width="9.140625" style="2"/>
    <col min="11" max="11" width="13.28515625" style="2" customWidth="1"/>
    <col min="12" max="16384" width="9.140625" style="2"/>
  </cols>
  <sheetData>
    <row r="1" spans="1:11" x14ac:dyDescent="0.3">
      <c r="A1" s="119" t="s">
        <v>12</v>
      </c>
      <c r="B1" s="119"/>
      <c r="C1" s="119"/>
      <c r="D1" s="119"/>
      <c r="E1" s="119"/>
      <c r="F1" s="67"/>
    </row>
    <row r="2" spans="1:11" x14ac:dyDescent="0.3">
      <c r="A2" s="119" t="s">
        <v>43</v>
      </c>
      <c r="B2" s="119"/>
      <c r="C2" s="119"/>
      <c r="D2" s="119"/>
      <c r="E2" s="119"/>
      <c r="F2" s="67"/>
    </row>
    <row r="3" spans="1:11" x14ac:dyDescent="0.3">
      <c r="A3" s="1"/>
    </row>
    <row r="4" spans="1:11" ht="49.5" customHeight="1" x14ac:dyDescent="0.3">
      <c r="A4" s="131" t="s">
        <v>57</v>
      </c>
      <c r="B4" s="131"/>
      <c r="C4" s="131"/>
      <c r="D4" s="131"/>
      <c r="E4" s="131"/>
      <c r="F4" s="58"/>
    </row>
    <row r="5" spans="1:11" ht="15.75" customHeight="1" x14ac:dyDescent="0.3">
      <c r="A5" s="121" t="s">
        <v>13</v>
      </c>
      <c r="B5" s="121"/>
      <c r="C5" s="121"/>
      <c r="D5" s="121"/>
      <c r="E5" s="121"/>
      <c r="F5" s="59"/>
    </row>
    <row r="6" spans="1:11" x14ac:dyDescent="0.3">
      <c r="A6" s="4"/>
    </row>
    <row r="7" spans="1:11" x14ac:dyDescent="0.3">
      <c r="A7" s="13" t="s">
        <v>14</v>
      </c>
    </row>
    <row r="8" spans="1:11" x14ac:dyDescent="0.3">
      <c r="A8" s="1"/>
    </row>
    <row r="9" spans="1:11" x14ac:dyDescent="0.3">
      <c r="A9" s="122" t="s">
        <v>24</v>
      </c>
      <c r="B9" s="129" t="s">
        <v>15</v>
      </c>
      <c r="C9" s="124" t="s">
        <v>41</v>
      </c>
      <c r="D9" s="124"/>
      <c r="E9" s="124"/>
      <c r="F9" s="109" t="s">
        <v>48</v>
      </c>
      <c r="K9" s="29"/>
    </row>
    <row r="10" spans="1:11" ht="40.5" x14ac:dyDescent="0.3">
      <c r="A10" s="122"/>
      <c r="B10" s="129"/>
      <c r="C10" s="32" t="s">
        <v>16</v>
      </c>
      <c r="D10" s="32" t="s">
        <v>17</v>
      </c>
      <c r="E10" s="33" t="s">
        <v>11</v>
      </c>
      <c r="F10" s="33"/>
    </row>
    <row r="11" spans="1:11" x14ac:dyDescent="0.3">
      <c r="A11" s="5" t="s">
        <v>18</v>
      </c>
      <c r="B11" s="6" t="s">
        <v>10</v>
      </c>
      <c r="C11" s="42">
        <v>77</v>
      </c>
      <c r="D11" s="42">
        <v>77</v>
      </c>
      <c r="E11" s="42">
        <v>76</v>
      </c>
      <c r="F11" s="42">
        <v>76</v>
      </c>
    </row>
    <row r="12" spans="1:11" ht="25.5" x14ac:dyDescent="0.3">
      <c r="A12" s="10" t="s">
        <v>20</v>
      </c>
      <c r="B12" s="6" t="s">
        <v>2</v>
      </c>
      <c r="C12" s="27">
        <f>(C13-C32)/C11</f>
        <v>783.2987012987013</v>
      </c>
      <c r="D12" s="27">
        <f t="shared" ref="D12:E12" si="0">(D13-D32)/D11</f>
        <v>679.43506493506493</v>
      </c>
      <c r="E12" s="27">
        <f t="shared" si="0"/>
        <v>333.29605263157896</v>
      </c>
      <c r="F12" s="27"/>
    </row>
    <row r="13" spans="1:11" ht="25.5" x14ac:dyDescent="0.3">
      <c r="A13" s="5" t="s">
        <v>97</v>
      </c>
      <c r="B13" s="6" t="s">
        <v>2</v>
      </c>
      <c r="C13" s="70">
        <f>C15+C29+C30+C31+C32+C33</f>
        <v>62184</v>
      </c>
      <c r="D13" s="70">
        <f>D15+D29+D30+D31+D32+D33</f>
        <v>52784</v>
      </c>
      <c r="E13" s="70">
        <f>E15+E29+E30+E31+E32+E33</f>
        <v>25330.5</v>
      </c>
      <c r="F13" s="70">
        <f>F15+F29+F30+F31+F32+F33</f>
        <v>25330.5</v>
      </c>
      <c r="G13" s="2" t="s">
        <v>27</v>
      </c>
    </row>
    <row r="14" spans="1:11" x14ac:dyDescent="0.3">
      <c r="A14" s="8" t="s">
        <v>0</v>
      </c>
      <c r="B14" s="9"/>
      <c r="C14" s="27"/>
      <c r="D14" s="27">
        <f t="shared" ref="D14" si="1">C14</f>
        <v>0</v>
      </c>
      <c r="E14" s="27"/>
      <c r="F14" s="27"/>
      <c r="G14" s="15"/>
    </row>
    <row r="15" spans="1:11" ht="25.5" x14ac:dyDescent="0.3">
      <c r="A15" s="5" t="s">
        <v>90</v>
      </c>
      <c r="B15" s="6" t="s">
        <v>2</v>
      </c>
      <c r="C15" s="70">
        <v>45912</v>
      </c>
      <c r="D15" s="70">
        <f>D17+D20+D23+D26</f>
        <v>43208</v>
      </c>
      <c r="E15" s="70">
        <v>20505.599999999999</v>
      </c>
      <c r="F15" s="70">
        <v>20505.599999999999</v>
      </c>
      <c r="G15" s="15"/>
    </row>
    <row r="16" spans="1:11" x14ac:dyDescent="0.3">
      <c r="A16" s="8" t="s">
        <v>1</v>
      </c>
      <c r="B16" s="9"/>
      <c r="C16" s="27">
        <v>0</v>
      </c>
      <c r="D16" s="27">
        <f t="shared" ref="D16" si="2">C16</f>
        <v>0</v>
      </c>
      <c r="E16" s="27">
        <v>0</v>
      </c>
      <c r="F16" s="27"/>
    </row>
    <row r="17" spans="1:10" s="18" customFormat="1" ht="25.5" x14ac:dyDescent="0.3">
      <c r="A17" s="20" t="s">
        <v>25</v>
      </c>
      <c r="B17" s="17" t="s">
        <v>2</v>
      </c>
      <c r="C17" s="42">
        <v>5658</v>
      </c>
      <c r="D17" s="42">
        <v>5055</v>
      </c>
      <c r="E17" s="42">
        <v>1414.5</v>
      </c>
      <c r="F17" s="42">
        <v>1414.5</v>
      </c>
      <c r="G17" s="15"/>
    </row>
    <row r="18" spans="1:10" s="18" customFormat="1" x14ac:dyDescent="0.3">
      <c r="A18" s="21" t="s">
        <v>4</v>
      </c>
      <c r="B18" s="22" t="s">
        <v>3</v>
      </c>
      <c r="C18" s="90">
        <v>3</v>
      </c>
      <c r="D18" s="90">
        <v>3</v>
      </c>
      <c r="E18" s="27">
        <v>3</v>
      </c>
      <c r="F18" s="27">
        <v>2</v>
      </c>
    </row>
    <row r="19" spans="1:10" s="18" customFormat="1" ht="21.95" customHeight="1" x14ac:dyDescent="0.3">
      <c r="A19" s="21" t="s">
        <v>22</v>
      </c>
      <c r="B19" s="17" t="s">
        <v>23</v>
      </c>
      <c r="C19" s="27">
        <f>C17/C18/12*1000</f>
        <v>157166.66666666666</v>
      </c>
      <c r="D19" s="90">
        <f>C19/12*3</f>
        <v>39291.666666666664</v>
      </c>
      <c r="E19" s="27">
        <f>E17*1000/9/E18</f>
        <v>52388.888888888883</v>
      </c>
      <c r="F19" s="27">
        <v>52388.9</v>
      </c>
    </row>
    <row r="20" spans="1:10" s="18" customFormat="1" ht="25.5" x14ac:dyDescent="0.3">
      <c r="A20" s="20" t="s">
        <v>26</v>
      </c>
      <c r="B20" s="17" t="s">
        <v>2</v>
      </c>
      <c r="C20" s="42">
        <v>64532.800000000003</v>
      </c>
      <c r="D20" s="42">
        <v>30150</v>
      </c>
      <c r="E20" s="42">
        <v>16133.2</v>
      </c>
      <c r="F20" s="42">
        <v>16133.2</v>
      </c>
      <c r="G20" s="15"/>
    </row>
    <row r="21" spans="1:10" x14ac:dyDescent="0.3">
      <c r="A21" s="10" t="s">
        <v>4</v>
      </c>
      <c r="B21" s="11" t="s">
        <v>3</v>
      </c>
      <c r="C21" s="90">
        <v>18.100000000000001</v>
      </c>
      <c r="D21" s="90">
        <v>18.100000000000001</v>
      </c>
      <c r="E21" s="27">
        <v>14</v>
      </c>
      <c r="F21" s="27">
        <v>14</v>
      </c>
    </row>
    <row r="22" spans="1:10" ht="21.95" customHeight="1" x14ac:dyDescent="0.3">
      <c r="A22" s="10" t="s">
        <v>22</v>
      </c>
      <c r="B22" s="6" t="s">
        <v>23</v>
      </c>
      <c r="C22" s="27">
        <f>C20/C21/12*1000</f>
        <v>297112.33885819517</v>
      </c>
      <c r="D22" s="90">
        <f>C22/12*3</f>
        <v>74278.084714548793</v>
      </c>
      <c r="E22" s="27">
        <f>E20*1000/9/E21</f>
        <v>128041.26984126984</v>
      </c>
      <c r="F22" s="27">
        <v>128041.3</v>
      </c>
    </row>
    <row r="23" spans="1:10" ht="39" x14ac:dyDescent="0.3">
      <c r="A23" s="14" t="s">
        <v>21</v>
      </c>
      <c r="B23" s="6" t="s">
        <v>2</v>
      </c>
      <c r="C23" s="42">
        <v>5084</v>
      </c>
      <c r="D23" s="42">
        <v>2798</v>
      </c>
      <c r="E23" s="42">
        <v>1271</v>
      </c>
      <c r="F23" s="42">
        <v>1271</v>
      </c>
      <c r="G23" s="15"/>
    </row>
    <row r="24" spans="1:10" x14ac:dyDescent="0.3">
      <c r="A24" s="10" t="s">
        <v>4</v>
      </c>
      <c r="B24" s="11" t="s">
        <v>3</v>
      </c>
      <c r="C24" s="90">
        <v>4</v>
      </c>
      <c r="D24" s="90">
        <v>4</v>
      </c>
      <c r="E24" s="27">
        <v>3.5</v>
      </c>
      <c r="F24" s="27">
        <v>3.5</v>
      </c>
    </row>
    <row r="25" spans="1:10" ht="21.95" customHeight="1" x14ac:dyDescent="0.3">
      <c r="A25" s="10" t="s">
        <v>22</v>
      </c>
      <c r="B25" s="6" t="s">
        <v>23</v>
      </c>
      <c r="C25" s="27">
        <f>C23/C24/12*1000</f>
        <v>105916.66666666667</v>
      </c>
      <c r="D25" s="90">
        <f>C25/12*3</f>
        <v>26479.166666666664</v>
      </c>
      <c r="E25" s="27">
        <f>E23*1000/9/E24</f>
        <v>40349.206349206346</v>
      </c>
      <c r="F25" s="27">
        <v>40349.199999999997</v>
      </c>
    </row>
    <row r="26" spans="1:10" ht="25.5" x14ac:dyDescent="0.3">
      <c r="A26" s="7" t="s">
        <v>19</v>
      </c>
      <c r="B26" s="6" t="s">
        <v>2</v>
      </c>
      <c r="C26" s="42">
        <v>6748</v>
      </c>
      <c r="D26" s="42">
        <v>5205</v>
      </c>
      <c r="E26" s="42">
        <v>1686.9</v>
      </c>
      <c r="F26" s="42">
        <v>1686.9</v>
      </c>
      <c r="G26" s="15"/>
    </row>
    <row r="27" spans="1:10" x14ac:dyDescent="0.3">
      <c r="A27" s="10" t="s">
        <v>4</v>
      </c>
      <c r="B27" s="11" t="s">
        <v>3</v>
      </c>
      <c r="C27" s="90">
        <v>7.5</v>
      </c>
      <c r="D27" s="90">
        <v>7.5</v>
      </c>
      <c r="E27" s="27">
        <v>9.5</v>
      </c>
      <c r="F27" s="27">
        <v>9.5</v>
      </c>
    </row>
    <row r="28" spans="1:10" ht="21.95" customHeight="1" x14ac:dyDescent="0.3">
      <c r="A28" s="10" t="s">
        <v>22</v>
      </c>
      <c r="B28" s="6" t="s">
        <v>23</v>
      </c>
      <c r="C28" s="27">
        <f>C26/C27/12*1000</f>
        <v>74977.777777777781</v>
      </c>
      <c r="D28" s="90">
        <f>C28/12*3</f>
        <v>18744.444444444445</v>
      </c>
      <c r="E28" s="90">
        <f>E26*1000/9/E27</f>
        <v>19729.824561403511</v>
      </c>
      <c r="F28" s="90">
        <v>19729.8</v>
      </c>
    </row>
    <row r="29" spans="1:10" ht="25.5" x14ac:dyDescent="0.3">
      <c r="A29" s="5" t="s">
        <v>5</v>
      </c>
      <c r="B29" s="6" t="s">
        <v>2</v>
      </c>
      <c r="C29" s="90">
        <v>3787</v>
      </c>
      <c r="D29" s="90">
        <v>4318</v>
      </c>
      <c r="E29" s="90">
        <v>2118.6999999999998</v>
      </c>
      <c r="F29" s="90">
        <v>2118.6999999999998</v>
      </c>
      <c r="G29" s="43"/>
      <c r="H29" s="43"/>
      <c r="I29" s="47"/>
      <c r="J29" s="47"/>
    </row>
    <row r="30" spans="1:10" ht="36.75" x14ac:dyDescent="0.3">
      <c r="A30" s="12" t="s">
        <v>6</v>
      </c>
      <c r="B30" s="6" t="s">
        <v>2</v>
      </c>
      <c r="C30" s="27">
        <v>3227</v>
      </c>
      <c r="D30" s="90">
        <v>2943.5</v>
      </c>
      <c r="E30" s="90">
        <v>2706.2</v>
      </c>
      <c r="F30" s="90">
        <v>2706.2</v>
      </c>
      <c r="G30" s="47"/>
      <c r="H30" s="47"/>
      <c r="I30" s="47"/>
      <c r="J30" s="47"/>
    </row>
    <row r="31" spans="1:10" ht="25.5" x14ac:dyDescent="0.3">
      <c r="A31" s="12" t="s">
        <v>7</v>
      </c>
      <c r="B31" s="6" t="s">
        <v>2</v>
      </c>
      <c r="C31" s="27">
        <v>25</v>
      </c>
      <c r="D31" s="90">
        <f>C31/12*3</f>
        <v>6.25</v>
      </c>
      <c r="E31" s="90">
        <v>0</v>
      </c>
      <c r="F31" s="90">
        <v>0</v>
      </c>
    </row>
    <row r="32" spans="1:10" ht="36.75" x14ac:dyDescent="0.3">
      <c r="A32" s="12" t="s">
        <v>8</v>
      </c>
      <c r="B32" s="6" t="s">
        <v>2</v>
      </c>
      <c r="C32" s="27">
        <v>1870</v>
      </c>
      <c r="D32" s="90">
        <f>C32/12*3</f>
        <v>467.5</v>
      </c>
      <c r="E32" s="90">
        <v>0</v>
      </c>
      <c r="F32" s="90">
        <v>0</v>
      </c>
    </row>
    <row r="33" spans="1:6" ht="52.5" x14ac:dyDescent="0.3">
      <c r="A33" s="12" t="s">
        <v>9</v>
      </c>
      <c r="B33" s="6" t="s">
        <v>2</v>
      </c>
      <c r="C33" s="27">
        <v>7363</v>
      </c>
      <c r="D33" s="90">
        <f>C33/12*3</f>
        <v>1840.75</v>
      </c>
      <c r="E33" s="90">
        <v>0</v>
      </c>
      <c r="F33" s="90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topLeftCell="A22" zoomScale="70" zoomScaleNormal="70" workbookViewId="0">
      <selection activeCell="L23" sqref="L2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31" customWidth="1"/>
    <col min="5" max="5" width="13.28515625" style="31" customWidth="1"/>
    <col min="6" max="6" width="12.85546875" style="29" customWidth="1"/>
    <col min="7" max="7" width="12" style="2" customWidth="1"/>
    <col min="8" max="16384" width="9.140625" style="2"/>
  </cols>
  <sheetData>
    <row r="1" spans="1:11" x14ac:dyDescent="0.3">
      <c r="A1" s="119" t="s">
        <v>12</v>
      </c>
      <c r="B1" s="119"/>
      <c r="C1" s="119"/>
      <c r="D1" s="119"/>
      <c r="E1" s="119"/>
    </row>
    <row r="2" spans="1:11" x14ac:dyDescent="0.3">
      <c r="A2" s="119" t="s">
        <v>58</v>
      </c>
      <c r="B2" s="119"/>
      <c r="C2" s="119"/>
      <c r="D2" s="119"/>
      <c r="E2" s="119"/>
    </row>
    <row r="3" spans="1:11" x14ac:dyDescent="0.3">
      <c r="A3" s="1"/>
    </row>
    <row r="4" spans="1:11" ht="45.75" customHeight="1" x14ac:dyDescent="0.3">
      <c r="A4" s="131" t="s">
        <v>60</v>
      </c>
      <c r="B4" s="131"/>
      <c r="C4" s="131"/>
      <c r="D4" s="131"/>
      <c r="E4" s="131"/>
    </row>
    <row r="5" spans="1:11" ht="15.75" customHeight="1" x14ac:dyDescent="0.3">
      <c r="A5" s="121" t="s">
        <v>13</v>
      </c>
      <c r="B5" s="121"/>
      <c r="C5" s="121"/>
      <c r="D5" s="121"/>
      <c r="E5" s="121"/>
    </row>
    <row r="6" spans="1:11" x14ac:dyDescent="0.3">
      <c r="A6" s="4"/>
    </row>
    <row r="7" spans="1:11" x14ac:dyDescent="0.3">
      <c r="A7" s="13" t="s">
        <v>14</v>
      </c>
    </row>
    <row r="8" spans="1:11" x14ac:dyDescent="0.3">
      <c r="A8" s="1"/>
    </row>
    <row r="9" spans="1:11" x14ac:dyDescent="0.3">
      <c r="A9" s="122" t="s">
        <v>24</v>
      </c>
      <c r="B9" s="129" t="s">
        <v>15</v>
      </c>
      <c r="C9" s="124" t="s">
        <v>37</v>
      </c>
      <c r="D9" s="124"/>
      <c r="E9" s="124"/>
      <c r="F9" s="97" t="s">
        <v>59</v>
      </c>
      <c r="K9" s="43"/>
    </row>
    <row r="10" spans="1:11" ht="40.5" x14ac:dyDescent="0.3">
      <c r="A10" s="122"/>
      <c r="B10" s="129"/>
      <c r="C10" s="32" t="s">
        <v>16</v>
      </c>
      <c r="D10" s="32" t="s">
        <v>17</v>
      </c>
      <c r="E10" s="33" t="s">
        <v>11</v>
      </c>
      <c r="F10" s="26"/>
    </row>
    <row r="11" spans="1:11" x14ac:dyDescent="0.3">
      <c r="A11" s="5" t="s">
        <v>18</v>
      </c>
      <c r="B11" s="6" t="s">
        <v>10</v>
      </c>
      <c r="C11" s="42">
        <v>7</v>
      </c>
      <c r="D11" s="42">
        <v>7</v>
      </c>
      <c r="E11" s="42">
        <v>7</v>
      </c>
      <c r="F11" s="46">
        <v>7</v>
      </c>
    </row>
    <row r="12" spans="1:11" ht="25.5" x14ac:dyDescent="0.3">
      <c r="A12" s="10" t="s">
        <v>20</v>
      </c>
      <c r="B12" s="6" t="s">
        <v>2</v>
      </c>
      <c r="C12" s="27">
        <f>(C13--C32)/C11</f>
        <v>2812.7142857142858</v>
      </c>
      <c r="D12" s="27">
        <f t="shared" ref="D12:F12" si="0">(D13--D32)/D11</f>
        <v>2208.2571428571428</v>
      </c>
      <c r="E12" s="27">
        <f t="shared" si="0"/>
        <v>721.60000000000014</v>
      </c>
      <c r="F12" s="27">
        <f t="shared" si="0"/>
        <v>721.60000000000014</v>
      </c>
    </row>
    <row r="13" spans="1:11" ht="25.5" x14ac:dyDescent="0.3">
      <c r="A13" s="5" t="s">
        <v>91</v>
      </c>
      <c r="B13" s="6" t="s">
        <v>2</v>
      </c>
      <c r="C13" s="70">
        <f>C15+C29+C30+C31+C32+C33</f>
        <v>19539</v>
      </c>
      <c r="D13" s="70">
        <f>D15+D29+D30+D32+D33</f>
        <v>14860.8</v>
      </c>
      <c r="E13" s="70">
        <f>E15+E29+E30+E32+E33</f>
        <v>5051.2000000000007</v>
      </c>
      <c r="F13" s="70">
        <f>F15+F29+F30+F32+F33</f>
        <v>5051.2000000000007</v>
      </c>
    </row>
    <row r="14" spans="1:11" x14ac:dyDescent="0.3">
      <c r="A14" s="8" t="s">
        <v>0</v>
      </c>
      <c r="B14" s="9"/>
      <c r="C14" s="27"/>
      <c r="D14" s="27">
        <f t="shared" ref="D14" si="1">C14</f>
        <v>0</v>
      </c>
      <c r="E14" s="27"/>
      <c r="F14" s="26"/>
      <c r="G14" s="15"/>
    </row>
    <row r="15" spans="1:11" ht="25.5" x14ac:dyDescent="0.3">
      <c r="A15" s="5" t="s">
        <v>98</v>
      </c>
      <c r="B15" s="6" t="s">
        <v>2</v>
      </c>
      <c r="C15" s="70">
        <f t="shared" ref="C15:D15" si="2">C17+C20+C23+C26</f>
        <v>13968</v>
      </c>
      <c r="D15" s="70">
        <f t="shared" si="2"/>
        <v>10697</v>
      </c>
      <c r="E15" s="70">
        <v>4470.3</v>
      </c>
      <c r="F15" s="70">
        <v>4470.3</v>
      </c>
    </row>
    <row r="16" spans="1:11" x14ac:dyDescent="0.3">
      <c r="A16" s="8" t="s">
        <v>1</v>
      </c>
      <c r="B16" s="9"/>
      <c r="C16" s="27">
        <v>0</v>
      </c>
      <c r="D16" s="27">
        <f t="shared" ref="D16" si="3">C16</f>
        <v>0</v>
      </c>
      <c r="E16" s="27">
        <v>0</v>
      </c>
      <c r="F16" s="26"/>
    </row>
    <row r="17" spans="1:11" s="18" customFormat="1" ht="25.5" x14ac:dyDescent="0.3">
      <c r="A17" s="20" t="s">
        <v>25</v>
      </c>
      <c r="B17" s="17" t="s">
        <v>2</v>
      </c>
      <c r="C17" s="27">
        <v>0</v>
      </c>
      <c r="D17" s="27">
        <v>0</v>
      </c>
      <c r="E17" s="27">
        <v>0</v>
      </c>
      <c r="F17" s="26">
        <v>0</v>
      </c>
    </row>
    <row r="18" spans="1:11" s="18" customFormat="1" x14ac:dyDescent="0.3">
      <c r="A18" s="21" t="s">
        <v>4</v>
      </c>
      <c r="B18" s="22" t="s">
        <v>3</v>
      </c>
      <c r="C18" s="28">
        <v>1</v>
      </c>
      <c r="D18" s="27">
        <v>1</v>
      </c>
      <c r="E18" s="27">
        <v>1</v>
      </c>
      <c r="F18" s="26">
        <v>1</v>
      </c>
    </row>
    <row r="19" spans="1:11" s="18" customFormat="1" ht="21.95" customHeight="1" x14ac:dyDescent="0.3">
      <c r="A19" s="21" t="s">
        <v>22</v>
      </c>
      <c r="B19" s="17" t="s">
        <v>23</v>
      </c>
      <c r="C19" s="27">
        <v>0</v>
      </c>
      <c r="D19" s="27">
        <v>0</v>
      </c>
      <c r="E19" s="27">
        <v>311233.3</v>
      </c>
      <c r="F19" s="26">
        <v>311233.3</v>
      </c>
    </row>
    <row r="20" spans="1:11" s="18" customFormat="1" ht="25.5" x14ac:dyDescent="0.3">
      <c r="A20" s="20" t="s">
        <v>26</v>
      </c>
      <c r="B20" s="17" t="s">
        <v>2</v>
      </c>
      <c r="C20" s="42">
        <v>5700</v>
      </c>
      <c r="D20" s="42">
        <v>6751.5</v>
      </c>
      <c r="E20" s="42">
        <f>F20</f>
        <v>1424.2</v>
      </c>
      <c r="F20" s="26">
        <v>1424.2</v>
      </c>
    </row>
    <row r="21" spans="1:11" s="18" customFormat="1" x14ac:dyDescent="0.3">
      <c r="A21" s="21" t="s">
        <v>4</v>
      </c>
      <c r="B21" s="22" t="s">
        <v>3</v>
      </c>
      <c r="C21" s="108">
        <v>3.2</v>
      </c>
      <c r="D21" s="90">
        <v>3.2</v>
      </c>
      <c r="E21" s="28">
        <v>3</v>
      </c>
      <c r="F21" s="26">
        <v>3</v>
      </c>
    </row>
    <row r="22" spans="1:11" ht="21.95" customHeight="1" x14ac:dyDescent="0.3">
      <c r="A22" s="10" t="s">
        <v>22</v>
      </c>
      <c r="B22" s="6" t="s">
        <v>23</v>
      </c>
      <c r="C22" s="27">
        <f>C20/C21/12*1000</f>
        <v>148437.5</v>
      </c>
      <c r="D22" s="27">
        <f>D20*1000/9/D21</f>
        <v>234427.08333333331</v>
      </c>
      <c r="E22" s="27">
        <f>E20*1000/3/E21</f>
        <v>158244.44444444444</v>
      </c>
      <c r="F22" s="26">
        <v>158244.4</v>
      </c>
    </row>
    <row r="23" spans="1:11" ht="39" x14ac:dyDescent="0.3">
      <c r="A23" s="14" t="s">
        <v>21</v>
      </c>
      <c r="B23" s="6" t="s">
        <v>2</v>
      </c>
      <c r="C23" s="42">
        <v>3276</v>
      </c>
      <c r="D23" s="42">
        <v>392.5</v>
      </c>
      <c r="E23" s="42">
        <v>933.7</v>
      </c>
      <c r="F23" s="26">
        <v>933.7</v>
      </c>
    </row>
    <row r="24" spans="1:11" x14ac:dyDescent="0.3">
      <c r="A24" s="10" t="s">
        <v>4</v>
      </c>
      <c r="B24" s="11" t="s">
        <v>3</v>
      </c>
      <c r="C24" s="108">
        <v>1</v>
      </c>
      <c r="D24" s="90">
        <v>1</v>
      </c>
      <c r="E24" s="28">
        <v>1</v>
      </c>
      <c r="F24" s="26">
        <v>1</v>
      </c>
    </row>
    <row r="25" spans="1:11" ht="21.95" customHeight="1" x14ac:dyDescent="0.3">
      <c r="A25" s="10" t="s">
        <v>22</v>
      </c>
      <c r="B25" s="6" t="s">
        <v>23</v>
      </c>
      <c r="C25" s="27">
        <f>C23/C24/12*1000</f>
        <v>273000</v>
      </c>
      <c r="D25" s="27">
        <f>D23*1000/9/D24</f>
        <v>43611.111111111109</v>
      </c>
      <c r="E25" s="27">
        <f>E23*1000/9/E24</f>
        <v>103744.44444444444</v>
      </c>
      <c r="F25" s="26"/>
    </row>
    <row r="26" spans="1:11" ht="25.5" x14ac:dyDescent="0.3">
      <c r="A26" s="7" t="s">
        <v>19</v>
      </c>
      <c r="B26" s="6" t="s">
        <v>2</v>
      </c>
      <c r="C26" s="42">
        <v>4992</v>
      </c>
      <c r="D26" s="42">
        <v>3553</v>
      </c>
      <c r="E26" s="42">
        <v>2049.4</v>
      </c>
      <c r="F26" s="26">
        <v>2049.4</v>
      </c>
    </row>
    <row r="27" spans="1:11" x14ac:dyDescent="0.3">
      <c r="A27" s="10" t="s">
        <v>4</v>
      </c>
      <c r="B27" s="11" t="s">
        <v>3</v>
      </c>
      <c r="C27" s="108">
        <v>9</v>
      </c>
      <c r="D27" s="108">
        <v>9</v>
      </c>
      <c r="E27" s="28">
        <v>10</v>
      </c>
      <c r="F27" s="26">
        <v>10</v>
      </c>
    </row>
    <row r="28" spans="1:11" ht="21.95" customHeight="1" x14ac:dyDescent="0.3">
      <c r="A28" s="10" t="s">
        <v>22</v>
      </c>
      <c r="B28" s="6" t="s">
        <v>23</v>
      </c>
      <c r="C28" s="27">
        <f>C26/C27/12*1000</f>
        <v>46222.222222222219</v>
      </c>
      <c r="D28" s="27">
        <f>D26*1000/9/D27</f>
        <v>43864.197530864192</v>
      </c>
      <c r="E28" s="27">
        <f>E26*1000/3/E27</f>
        <v>68313.333333333343</v>
      </c>
      <c r="F28" s="55">
        <v>68313.3</v>
      </c>
      <c r="G28" s="43"/>
      <c r="H28" s="43"/>
      <c r="I28" s="47"/>
      <c r="J28" s="47"/>
    </row>
    <row r="29" spans="1:11" ht="25.5" x14ac:dyDescent="0.3">
      <c r="A29" s="5" t="s">
        <v>5</v>
      </c>
      <c r="B29" s="6" t="s">
        <v>2</v>
      </c>
      <c r="C29" s="90">
        <v>1500</v>
      </c>
      <c r="D29" s="90">
        <v>1118</v>
      </c>
      <c r="E29" s="90">
        <v>455.8</v>
      </c>
      <c r="F29" s="55">
        <v>455.8</v>
      </c>
      <c r="G29" s="43"/>
      <c r="H29" s="43"/>
      <c r="I29" s="47"/>
      <c r="J29" s="47"/>
      <c r="K29" s="43"/>
    </row>
    <row r="30" spans="1:11" ht="36.75" x14ac:dyDescent="0.3">
      <c r="A30" s="12" t="s">
        <v>6</v>
      </c>
      <c r="B30" s="6" t="s">
        <v>2</v>
      </c>
      <c r="C30" s="90">
        <v>2300</v>
      </c>
      <c r="D30" s="90">
        <f>209.2+E30</f>
        <v>334.29999999999995</v>
      </c>
      <c r="E30" s="90">
        <v>125.1</v>
      </c>
      <c r="F30" s="55">
        <v>125.1</v>
      </c>
      <c r="G30" s="47"/>
      <c r="H30" s="47"/>
      <c r="I30" s="47"/>
      <c r="J30" s="47"/>
      <c r="K30" s="43"/>
    </row>
    <row r="31" spans="1:11" ht="25.5" x14ac:dyDescent="0.3">
      <c r="A31" s="12" t="s">
        <v>7</v>
      </c>
      <c r="B31" s="6" t="s">
        <v>2</v>
      </c>
      <c r="C31" s="27">
        <v>0</v>
      </c>
      <c r="D31" s="90">
        <v>0</v>
      </c>
      <c r="E31" s="90">
        <v>0</v>
      </c>
      <c r="F31" s="44"/>
      <c r="G31" s="64"/>
      <c r="K31" s="63"/>
    </row>
    <row r="32" spans="1:11" ht="33.75" customHeight="1" x14ac:dyDescent="0.3">
      <c r="A32" s="12" t="s">
        <v>8</v>
      </c>
      <c r="B32" s="6" t="s">
        <v>2</v>
      </c>
      <c r="C32" s="27">
        <v>150</v>
      </c>
      <c r="D32" s="90">
        <v>597</v>
      </c>
      <c r="E32" s="90">
        <v>0</v>
      </c>
      <c r="F32" s="20">
        <v>0</v>
      </c>
      <c r="K32" s="29"/>
    </row>
    <row r="33" spans="1:6" ht="52.5" customHeight="1" x14ac:dyDescent="0.3">
      <c r="A33" s="12" t="s">
        <v>9</v>
      </c>
      <c r="B33" s="6" t="s">
        <v>2</v>
      </c>
      <c r="C33" s="27">
        <v>1621</v>
      </c>
      <c r="D33" s="90">
        <v>2114.5</v>
      </c>
      <c r="E33" s="90">
        <v>0</v>
      </c>
      <c r="F33" s="20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topLeftCell="A19" zoomScale="60" zoomScaleNormal="60" workbookViewId="0">
      <selection activeCell="K18" sqref="K18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31" customWidth="1"/>
    <col min="5" max="5" width="15.42578125" style="31" customWidth="1"/>
    <col min="6" max="6" width="13.85546875" style="29" customWidth="1"/>
    <col min="7" max="7" width="12" style="2" customWidth="1"/>
    <col min="8" max="8" width="14.42578125" style="2" customWidth="1"/>
    <col min="9" max="9" width="9.42578125" style="2" bestFit="1" customWidth="1"/>
    <col min="10" max="10" width="9.140625" style="2"/>
    <col min="11" max="11" width="12.7109375" style="2" customWidth="1"/>
    <col min="12" max="16384" width="9.140625" style="2"/>
  </cols>
  <sheetData>
    <row r="1" spans="1:11" x14ac:dyDescent="0.3">
      <c r="A1" s="119" t="s">
        <v>12</v>
      </c>
      <c r="B1" s="119"/>
      <c r="C1" s="119"/>
      <c r="D1" s="119"/>
      <c r="E1" s="119"/>
    </row>
    <row r="2" spans="1:11" x14ac:dyDescent="0.3">
      <c r="A2" s="119" t="s">
        <v>43</v>
      </c>
      <c r="B2" s="119"/>
      <c r="C2" s="119"/>
      <c r="D2" s="119"/>
      <c r="E2" s="119"/>
    </row>
    <row r="3" spans="1:11" x14ac:dyDescent="0.3">
      <c r="A3" s="1"/>
    </row>
    <row r="4" spans="1:11" ht="48" customHeight="1" x14ac:dyDescent="0.3">
      <c r="A4" s="131" t="s">
        <v>61</v>
      </c>
      <c r="B4" s="131"/>
      <c r="C4" s="131"/>
      <c r="D4" s="131"/>
      <c r="E4" s="131"/>
    </row>
    <row r="5" spans="1:11" ht="15.75" customHeight="1" x14ac:dyDescent="0.3">
      <c r="A5" s="121" t="s">
        <v>13</v>
      </c>
      <c r="B5" s="121"/>
      <c r="C5" s="121"/>
      <c r="D5" s="121"/>
      <c r="E5" s="121"/>
    </row>
    <row r="6" spans="1:11" x14ac:dyDescent="0.3">
      <c r="A6" s="4"/>
    </row>
    <row r="7" spans="1:11" x14ac:dyDescent="0.3">
      <c r="A7" s="13" t="s">
        <v>14</v>
      </c>
    </row>
    <row r="8" spans="1:11" x14ac:dyDescent="0.3">
      <c r="A8" s="1"/>
    </row>
    <row r="9" spans="1:11" x14ac:dyDescent="0.3">
      <c r="A9" s="122" t="s">
        <v>24</v>
      </c>
      <c r="B9" s="129" t="s">
        <v>15</v>
      </c>
      <c r="C9" s="124" t="s">
        <v>37</v>
      </c>
      <c r="D9" s="124"/>
      <c r="E9" s="124"/>
      <c r="F9" s="26" t="s">
        <v>62</v>
      </c>
      <c r="K9" s="29"/>
    </row>
    <row r="10" spans="1:11" ht="40.5" x14ac:dyDescent="0.3">
      <c r="A10" s="122"/>
      <c r="B10" s="129"/>
      <c r="C10" s="32" t="s">
        <v>16</v>
      </c>
      <c r="D10" s="32" t="s">
        <v>17</v>
      </c>
      <c r="E10" s="33" t="s">
        <v>11</v>
      </c>
      <c r="F10" s="26"/>
    </row>
    <row r="11" spans="1:11" x14ac:dyDescent="0.3">
      <c r="A11" s="5" t="s">
        <v>18</v>
      </c>
      <c r="B11" s="6" t="s">
        <v>10</v>
      </c>
      <c r="C11" s="42">
        <v>112</v>
      </c>
      <c r="D11" s="42">
        <v>112</v>
      </c>
      <c r="E11" s="42">
        <v>112</v>
      </c>
      <c r="F11" s="42">
        <v>112</v>
      </c>
    </row>
    <row r="12" spans="1:11" ht="25.5" x14ac:dyDescent="0.3">
      <c r="A12" s="10" t="s">
        <v>20</v>
      </c>
      <c r="B12" s="6" t="s">
        <v>2</v>
      </c>
      <c r="C12" s="27">
        <f>(C13-C32)/C11</f>
        <v>600.42857142857144</v>
      </c>
      <c r="D12" s="27">
        <f t="shared" ref="D12:E12" si="0">(D13-D32)/D11</f>
        <v>210.98883928571428</v>
      </c>
      <c r="E12" s="27">
        <f t="shared" si="0"/>
        <v>195.81517857142856</v>
      </c>
      <c r="F12" s="26"/>
    </row>
    <row r="13" spans="1:11" ht="25.5" x14ac:dyDescent="0.3">
      <c r="A13" s="5" t="s">
        <v>91</v>
      </c>
      <c r="B13" s="6" t="s">
        <v>2</v>
      </c>
      <c r="C13" s="70">
        <f>C15+C29+C30+C31+C32+C33</f>
        <v>318262</v>
      </c>
      <c r="D13" s="70">
        <f>D15+D29+D30+D31+D32+D33</f>
        <v>86384.25</v>
      </c>
      <c r="E13" s="70">
        <f>E15+E29+E30+E31+E32+E33</f>
        <v>21931.3</v>
      </c>
      <c r="F13" s="70">
        <f>F15+F29+F30+F31+F32+F33</f>
        <v>21931.3</v>
      </c>
    </row>
    <row r="14" spans="1:11" x14ac:dyDescent="0.3">
      <c r="A14" s="8" t="s">
        <v>0</v>
      </c>
      <c r="B14" s="9"/>
      <c r="C14" s="27"/>
      <c r="D14" s="27">
        <f t="shared" ref="D14" si="1">C14</f>
        <v>0</v>
      </c>
      <c r="E14" s="27"/>
      <c r="F14" s="26"/>
      <c r="G14" s="15"/>
    </row>
    <row r="15" spans="1:11" ht="25.5" x14ac:dyDescent="0.3">
      <c r="A15" s="5" t="s">
        <v>95</v>
      </c>
      <c r="B15" s="6" t="s">
        <v>2</v>
      </c>
      <c r="C15" s="70">
        <v>45216</v>
      </c>
      <c r="D15" s="70">
        <f t="shared" ref="D15" si="2">D17+D20+D23+D26</f>
        <v>18122.75</v>
      </c>
      <c r="E15" s="70">
        <v>18122.900000000001</v>
      </c>
      <c r="F15" s="42">
        <v>18122.900000000001</v>
      </c>
      <c r="G15" s="18"/>
      <c r="I15" s="15"/>
    </row>
    <row r="16" spans="1:11" x14ac:dyDescent="0.3">
      <c r="A16" s="8" t="s">
        <v>1</v>
      </c>
      <c r="B16" s="9"/>
      <c r="C16" s="27"/>
      <c r="D16" s="27"/>
      <c r="E16" s="27"/>
      <c r="F16" s="26"/>
    </row>
    <row r="17" spans="1:10" s="18" customFormat="1" ht="25.5" x14ac:dyDescent="0.3">
      <c r="A17" s="20" t="s">
        <v>25</v>
      </c>
      <c r="B17" s="17" t="s">
        <v>2</v>
      </c>
      <c r="C17" s="42">
        <v>6408</v>
      </c>
      <c r="D17" s="42">
        <f>C17/12*3</f>
        <v>1602</v>
      </c>
      <c r="E17" s="42">
        <v>1602</v>
      </c>
      <c r="F17" s="26">
        <v>1602</v>
      </c>
    </row>
    <row r="18" spans="1:10" s="18" customFormat="1" x14ac:dyDescent="0.3">
      <c r="A18" s="21" t="s">
        <v>4</v>
      </c>
      <c r="B18" s="22" t="s">
        <v>3</v>
      </c>
      <c r="C18" s="90">
        <v>3</v>
      </c>
      <c r="D18" s="90">
        <v>3</v>
      </c>
      <c r="E18" s="27">
        <v>3</v>
      </c>
      <c r="F18" s="26">
        <v>3</v>
      </c>
    </row>
    <row r="19" spans="1:10" s="18" customFormat="1" ht="21.95" customHeight="1" x14ac:dyDescent="0.3">
      <c r="A19" s="21" t="s">
        <v>22</v>
      </c>
      <c r="B19" s="17" t="s">
        <v>23</v>
      </c>
      <c r="C19" s="27">
        <f>C17/C18/12*1000</f>
        <v>178000</v>
      </c>
      <c r="D19" s="27">
        <f>D17*1000/9/D18</f>
        <v>59333.333333333336</v>
      </c>
      <c r="E19" s="27">
        <f>E17*1000/3/E18</f>
        <v>178000</v>
      </c>
      <c r="F19" s="26">
        <v>178000</v>
      </c>
    </row>
    <row r="20" spans="1:10" s="18" customFormat="1" ht="25.5" x14ac:dyDescent="0.3">
      <c r="A20" s="20" t="s">
        <v>26</v>
      </c>
      <c r="B20" s="17" t="s">
        <v>2</v>
      </c>
      <c r="C20" s="42">
        <v>54000</v>
      </c>
      <c r="D20" s="42">
        <f>C20/12*3</f>
        <v>13500</v>
      </c>
      <c r="E20" s="42">
        <v>13500.1</v>
      </c>
      <c r="F20" s="26">
        <v>13500.1</v>
      </c>
    </row>
    <row r="21" spans="1:10" s="18" customFormat="1" x14ac:dyDescent="0.3">
      <c r="A21" s="21" t="s">
        <v>4</v>
      </c>
      <c r="B21" s="22" t="s">
        <v>3</v>
      </c>
      <c r="C21" s="90">
        <v>20.2</v>
      </c>
      <c r="D21" s="90">
        <v>20.2</v>
      </c>
      <c r="E21" s="27">
        <v>21</v>
      </c>
      <c r="F21" s="26">
        <v>21</v>
      </c>
    </row>
    <row r="22" spans="1:10" ht="21.95" customHeight="1" x14ac:dyDescent="0.3">
      <c r="A22" s="10" t="s">
        <v>22</v>
      </c>
      <c r="B22" s="6" t="s">
        <v>23</v>
      </c>
      <c r="C22" s="27">
        <f>C20/C21/12*1000</f>
        <v>222772.27722772275</v>
      </c>
      <c r="D22" s="27">
        <f>D20*1000/9/D21</f>
        <v>74257.425742574254</v>
      </c>
      <c r="E22" s="27">
        <f>E20*1000/3/E21</f>
        <v>214287.30158730157</v>
      </c>
      <c r="F22" s="26">
        <v>214287.3</v>
      </c>
    </row>
    <row r="23" spans="1:10" ht="39" x14ac:dyDescent="0.3">
      <c r="A23" s="14" t="s">
        <v>21</v>
      </c>
      <c r="B23" s="6" t="s">
        <v>2</v>
      </c>
      <c r="C23" s="42">
        <v>3683</v>
      </c>
      <c r="D23" s="42">
        <f>C23/12*3</f>
        <v>920.75</v>
      </c>
      <c r="E23" s="42">
        <v>920.7</v>
      </c>
      <c r="F23" s="26">
        <v>920.7</v>
      </c>
      <c r="G23" s="18"/>
    </row>
    <row r="24" spans="1:10" x14ac:dyDescent="0.3">
      <c r="A24" s="10" t="s">
        <v>4</v>
      </c>
      <c r="B24" s="11" t="s">
        <v>3</v>
      </c>
      <c r="C24" s="90">
        <v>3</v>
      </c>
      <c r="D24" s="90">
        <v>3</v>
      </c>
      <c r="E24" s="27">
        <v>2</v>
      </c>
      <c r="F24" s="26">
        <v>2</v>
      </c>
    </row>
    <row r="25" spans="1:10" ht="21.95" customHeight="1" x14ac:dyDescent="0.3">
      <c r="A25" s="10" t="s">
        <v>22</v>
      </c>
      <c r="B25" s="6" t="s">
        <v>23</v>
      </c>
      <c r="C25" s="27">
        <f>C23/C24/12*1000</f>
        <v>102305.55555555556</v>
      </c>
      <c r="D25" s="27">
        <f>D23*1000/9/D24</f>
        <v>34101.851851851854</v>
      </c>
      <c r="E25" s="27">
        <f>E23*1000/3/E24</f>
        <v>153450</v>
      </c>
      <c r="F25" s="26">
        <v>153450</v>
      </c>
    </row>
    <row r="26" spans="1:10" ht="25.5" x14ac:dyDescent="0.3">
      <c r="A26" s="7" t="s">
        <v>19</v>
      </c>
      <c r="B26" s="6" t="s">
        <v>2</v>
      </c>
      <c r="C26" s="42">
        <v>8400</v>
      </c>
      <c r="D26" s="42">
        <f>C26/12*3</f>
        <v>2100</v>
      </c>
      <c r="E26" s="42">
        <v>2100.1</v>
      </c>
      <c r="F26" s="26">
        <v>2100.1</v>
      </c>
      <c r="G26" s="18"/>
    </row>
    <row r="27" spans="1:10" x14ac:dyDescent="0.3">
      <c r="A27" s="10" t="s">
        <v>4</v>
      </c>
      <c r="B27" s="11" t="s">
        <v>3</v>
      </c>
      <c r="C27" s="116">
        <v>10.75</v>
      </c>
      <c r="D27" s="116">
        <v>10.75</v>
      </c>
      <c r="E27" s="27">
        <v>11</v>
      </c>
      <c r="F27" s="26">
        <v>11</v>
      </c>
    </row>
    <row r="28" spans="1:10" ht="21.95" customHeight="1" x14ac:dyDescent="0.3">
      <c r="A28" s="10" t="s">
        <v>22</v>
      </c>
      <c r="B28" s="6" t="s">
        <v>23</v>
      </c>
      <c r="C28" s="27">
        <f>C26/C27/12*1000</f>
        <v>65116.279069767443</v>
      </c>
      <c r="D28" s="27">
        <f>D26*1000/9/D27</f>
        <v>21705.426356589149</v>
      </c>
      <c r="E28" s="27">
        <f>E26*1000/3/E27</f>
        <v>63639.393939393944</v>
      </c>
      <c r="F28" s="26">
        <v>63639.4</v>
      </c>
    </row>
    <row r="29" spans="1:10" ht="25.5" x14ac:dyDescent="0.3">
      <c r="A29" s="5" t="s">
        <v>5</v>
      </c>
      <c r="B29" s="6" t="s">
        <v>2</v>
      </c>
      <c r="C29" s="90">
        <v>3887</v>
      </c>
      <c r="D29" s="90">
        <f>C29/12*3</f>
        <v>971.75</v>
      </c>
      <c r="E29" s="90">
        <v>1857.3</v>
      </c>
      <c r="F29" s="55">
        <v>1857.3</v>
      </c>
      <c r="G29" s="81"/>
      <c r="H29" s="81"/>
      <c r="I29" s="81"/>
      <c r="J29" s="82"/>
    </row>
    <row r="30" spans="1:10" ht="36.75" x14ac:dyDescent="0.3">
      <c r="A30" s="12" t="s">
        <v>6</v>
      </c>
      <c r="B30" s="6" t="s">
        <v>2</v>
      </c>
      <c r="C30" s="90">
        <v>4059</v>
      </c>
      <c r="D30" s="90">
        <f>C30/12*3</f>
        <v>1014.75</v>
      </c>
      <c r="E30" s="90">
        <v>1951.1</v>
      </c>
      <c r="F30" s="99">
        <v>1951.1</v>
      </c>
      <c r="G30" s="82"/>
      <c r="H30" s="82"/>
      <c r="I30" s="81"/>
      <c r="J30" s="82"/>
    </row>
    <row r="31" spans="1:10" ht="25.5" x14ac:dyDescent="0.3">
      <c r="A31" s="12" t="s">
        <v>7</v>
      </c>
      <c r="B31" s="6" t="s">
        <v>2</v>
      </c>
      <c r="C31" s="90">
        <v>5031</v>
      </c>
      <c r="D31" s="90">
        <f>C31/12*3</f>
        <v>1257.75</v>
      </c>
      <c r="E31" s="90">
        <v>0</v>
      </c>
      <c r="F31" s="26">
        <v>0</v>
      </c>
      <c r="G31" s="83"/>
      <c r="H31" s="83"/>
      <c r="I31" s="83"/>
      <c r="J31" s="84"/>
    </row>
    <row r="32" spans="1:10" ht="36.75" x14ac:dyDescent="0.3">
      <c r="A32" s="12" t="s">
        <v>8</v>
      </c>
      <c r="B32" s="6" t="s">
        <v>2</v>
      </c>
      <c r="C32" s="90">
        <v>251014</v>
      </c>
      <c r="D32" s="90">
        <f>C32/12*3</f>
        <v>62753.5</v>
      </c>
      <c r="E32" s="90">
        <v>0</v>
      </c>
      <c r="F32" s="20">
        <v>0</v>
      </c>
      <c r="G32" s="84"/>
      <c r="H32" s="84"/>
      <c r="I32" s="84"/>
      <c r="J32" s="84"/>
    </row>
    <row r="33" spans="1:10" ht="52.5" customHeight="1" x14ac:dyDescent="0.3">
      <c r="A33" s="12" t="s">
        <v>9</v>
      </c>
      <c r="B33" s="6" t="s">
        <v>2</v>
      </c>
      <c r="C33" s="90">
        <v>9055</v>
      </c>
      <c r="D33" s="90">
        <f>C33/12*3</f>
        <v>2263.75</v>
      </c>
      <c r="E33" s="90">
        <v>0</v>
      </c>
      <c r="F33" s="20">
        <v>0</v>
      </c>
      <c r="G33" s="84"/>
      <c r="H33" s="84"/>
      <c r="I33" s="84"/>
      <c r="J33" s="84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topLeftCell="A20" zoomScale="80" zoomScaleNormal="80" workbookViewId="0">
      <selection activeCell="J21" sqref="J20:J21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3" width="14.85546875" style="31" customWidth="1"/>
    <col min="4" max="4" width="12" style="31" customWidth="1"/>
    <col min="5" max="5" width="14.140625" style="31" customWidth="1"/>
    <col min="6" max="6" width="13.85546875" style="29" customWidth="1"/>
    <col min="7" max="7" width="12" style="29" customWidth="1"/>
    <col min="8" max="8" width="13.140625" style="2" customWidth="1"/>
    <col min="9" max="9" width="9.140625" style="2"/>
    <col min="10" max="10" width="10.5703125" style="2" bestFit="1" customWidth="1"/>
    <col min="11" max="11" width="10.28515625" style="2" customWidth="1"/>
    <col min="12" max="16384" width="9.140625" style="2"/>
  </cols>
  <sheetData>
    <row r="1" spans="1:11" x14ac:dyDescent="0.3">
      <c r="A1" s="119" t="s">
        <v>12</v>
      </c>
      <c r="B1" s="119"/>
      <c r="C1" s="119"/>
      <c r="D1" s="119"/>
      <c r="E1" s="119"/>
    </row>
    <row r="2" spans="1:11" x14ac:dyDescent="0.3">
      <c r="A2" s="119" t="s">
        <v>43</v>
      </c>
      <c r="B2" s="119"/>
      <c r="C2" s="119"/>
      <c r="D2" s="119"/>
      <c r="E2" s="119"/>
    </row>
    <row r="3" spans="1:11" x14ac:dyDescent="0.3">
      <c r="A3" s="1"/>
    </row>
    <row r="4" spans="1:11" ht="48.75" customHeight="1" x14ac:dyDescent="0.3">
      <c r="A4" s="131" t="s">
        <v>63</v>
      </c>
      <c r="B4" s="131"/>
      <c r="C4" s="131"/>
      <c r="D4" s="131"/>
      <c r="E4" s="131"/>
    </row>
    <row r="5" spans="1:11" ht="15.75" customHeight="1" x14ac:dyDescent="0.3">
      <c r="A5" s="121" t="s">
        <v>13</v>
      </c>
      <c r="B5" s="121"/>
      <c r="C5" s="121"/>
      <c r="D5" s="121"/>
      <c r="E5" s="121"/>
    </row>
    <row r="6" spans="1:11" x14ac:dyDescent="0.3">
      <c r="A6" s="4"/>
    </row>
    <row r="7" spans="1:11" x14ac:dyDescent="0.3">
      <c r="A7" s="13" t="s">
        <v>14</v>
      </c>
    </row>
    <row r="8" spans="1:11" x14ac:dyDescent="0.3">
      <c r="A8" s="1"/>
    </row>
    <row r="9" spans="1:11" x14ac:dyDescent="0.3">
      <c r="A9" s="122" t="s">
        <v>24</v>
      </c>
      <c r="B9" s="123" t="s">
        <v>15</v>
      </c>
      <c r="C9" s="124" t="s">
        <v>41</v>
      </c>
      <c r="D9" s="124"/>
      <c r="E9" s="124"/>
      <c r="F9" s="96" t="s">
        <v>64</v>
      </c>
      <c r="J9" s="15"/>
      <c r="K9" s="29"/>
    </row>
    <row r="10" spans="1:11" ht="40.5" x14ac:dyDescent="0.3">
      <c r="A10" s="122"/>
      <c r="B10" s="123"/>
      <c r="C10" s="32" t="s">
        <v>16</v>
      </c>
      <c r="D10" s="32" t="s">
        <v>17</v>
      </c>
      <c r="E10" s="33" t="s">
        <v>11</v>
      </c>
      <c r="F10" s="26"/>
    </row>
    <row r="11" spans="1:11" x14ac:dyDescent="0.3">
      <c r="A11" s="5" t="s">
        <v>18</v>
      </c>
      <c r="B11" s="34" t="s">
        <v>10</v>
      </c>
      <c r="C11" s="42">
        <v>81</v>
      </c>
      <c r="D11" s="42">
        <v>81</v>
      </c>
      <c r="E11" s="42">
        <v>81</v>
      </c>
      <c r="F11" s="46"/>
    </row>
    <row r="12" spans="1:11" ht="25.5" x14ac:dyDescent="0.3">
      <c r="A12" s="10" t="s">
        <v>20</v>
      </c>
      <c r="B12" s="34" t="s">
        <v>2</v>
      </c>
      <c r="C12" s="27">
        <f>(C13-C32)/C11</f>
        <v>1037.6913580246915</v>
      </c>
      <c r="D12" s="27">
        <f t="shared" ref="D12:E12" si="0">(D13-D32)/D11</f>
        <v>259.42283950617286</v>
      </c>
      <c r="E12" s="27">
        <f t="shared" si="0"/>
        <v>415.62222222222226</v>
      </c>
      <c r="F12" s="26"/>
    </row>
    <row r="13" spans="1:11" ht="25.5" x14ac:dyDescent="0.3">
      <c r="A13" s="5" t="s">
        <v>97</v>
      </c>
      <c r="B13" s="34" t="s">
        <v>2</v>
      </c>
      <c r="C13" s="70">
        <f>C15+C29+C30+C31+C32+C33</f>
        <v>86488</v>
      </c>
      <c r="D13" s="70">
        <f>D15+D29+D30+D31+D32+D33</f>
        <v>21622</v>
      </c>
      <c r="E13" s="70">
        <f>E15+E29+E30+E31+E32+E33</f>
        <v>33665.4</v>
      </c>
      <c r="F13" s="70">
        <f>F15+F29+F30+F31+F32+F33</f>
        <v>33665.4</v>
      </c>
    </row>
    <row r="14" spans="1:11" x14ac:dyDescent="0.3">
      <c r="A14" s="8" t="s">
        <v>0</v>
      </c>
      <c r="B14" s="35"/>
      <c r="C14" s="27"/>
      <c r="D14" s="27">
        <f t="shared" ref="D14" si="1">C14</f>
        <v>0</v>
      </c>
      <c r="E14" s="27"/>
      <c r="F14" s="26"/>
      <c r="G14" s="31"/>
    </row>
    <row r="15" spans="1:11" ht="25.5" x14ac:dyDescent="0.3">
      <c r="A15" s="5" t="s">
        <v>109</v>
      </c>
      <c r="B15" s="34" t="s">
        <v>2</v>
      </c>
      <c r="C15" s="70">
        <f>C17+C20+C23+C26</f>
        <v>64992</v>
      </c>
      <c r="D15" s="70">
        <f t="shared" ref="D15" si="2">D17+D20+D23+D26</f>
        <v>16248</v>
      </c>
      <c r="E15" s="70">
        <v>27957.7</v>
      </c>
      <c r="F15" s="42">
        <v>27957.7</v>
      </c>
      <c r="H15" s="39"/>
    </row>
    <row r="16" spans="1:11" x14ac:dyDescent="0.3">
      <c r="A16" s="8" t="s">
        <v>1</v>
      </c>
      <c r="B16" s="35"/>
      <c r="C16" s="27"/>
      <c r="D16" s="27"/>
      <c r="E16" s="27"/>
      <c r="F16" s="26"/>
    </row>
    <row r="17" spans="1:11" s="18" customFormat="1" ht="25.5" x14ac:dyDescent="0.3">
      <c r="A17" s="20" t="s">
        <v>25</v>
      </c>
      <c r="B17" s="34" t="s">
        <v>2</v>
      </c>
      <c r="C17" s="42">
        <v>4415</v>
      </c>
      <c r="D17" s="42">
        <f>C17/12*3</f>
        <v>1103.75</v>
      </c>
      <c r="E17" s="42">
        <v>1853.9</v>
      </c>
      <c r="F17" s="26">
        <v>1853.9</v>
      </c>
      <c r="G17" s="29"/>
    </row>
    <row r="18" spans="1:11" s="18" customFormat="1" x14ac:dyDescent="0.3">
      <c r="A18" s="21" t="s">
        <v>4</v>
      </c>
      <c r="B18" s="36" t="s">
        <v>3</v>
      </c>
      <c r="C18" s="90">
        <v>3</v>
      </c>
      <c r="D18" s="90">
        <v>3</v>
      </c>
      <c r="E18" s="27">
        <v>2</v>
      </c>
      <c r="F18" s="26">
        <v>2</v>
      </c>
      <c r="G18" s="29"/>
    </row>
    <row r="19" spans="1:11" s="18" customFormat="1" ht="21.95" customHeight="1" x14ac:dyDescent="0.3">
      <c r="A19" s="21" t="s">
        <v>22</v>
      </c>
      <c r="B19" s="34" t="s">
        <v>23</v>
      </c>
      <c r="C19" s="27">
        <f>C17/C18/12*1000</f>
        <v>122638.88888888891</v>
      </c>
      <c r="D19" s="27">
        <f>D17*1000/9/D18</f>
        <v>40879.629629629628</v>
      </c>
      <c r="E19" s="27">
        <f>E17*1000/3/E18</f>
        <v>308983.33333333331</v>
      </c>
      <c r="F19" s="26">
        <v>308983.3</v>
      </c>
      <c r="G19" s="29"/>
    </row>
    <row r="20" spans="1:11" s="18" customFormat="1" ht="25.5" x14ac:dyDescent="0.3">
      <c r="A20" s="20" t="s">
        <v>26</v>
      </c>
      <c r="B20" s="34" t="s">
        <v>2</v>
      </c>
      <c r="C20" s="42">
        <v>42004</v>
      </c>
      <c r="D20" s="42">
        <f>C20/12*3</f>
        <v>10501</v>
      </c>
      <c r="E20" s="42">
        <v>21210.400000000001</v>
      </c>
      <c r="F20" s="26">
        <v>21210.400000000001</v>
      </c>
      <c r="G20" s="29"/>
    </row>
    <row r="21" spans="1:11" x14ac:dyDescent="0.3">
      <c r="A21" s="10" t="s">
        <v>4</v>
      </c>
      <c r="B21" s="36" t="s">
        <v>3</v>
      </c>
      <c r="C21" s="90">
        <v>28.8</v>
      </c>
      <c r="D21" s="90">
        <v>28.8</v>
      </c>
      <c r="E21" s="27">
        <v>22</v>
      </c>
      <c r="F21" s="26">
        <v>22</v>
      </c>
    </row>
    <row r="22" spans="1:11" ht="21.95" customHeight="1" x14ac:dyDescent="0.3">
      <c r="A22" s="10" t="s">
        <v>22</v>
      </c>
      <c r="B22" s="34" t="s">
        <v>23</v>
      </c>
      <c r="C22" s="27">
        <f>C20/C21/12*1000</f>
        <v>121539.35185185185</v>
      </c>
      <c r="D22" s="27">
        <f>D20*1000/9/D21</f>
        <v>40513.117283950618</v>
      </c>
      <c r="E22" s="27">
        <f>E20*1000/3/E21</f>
        <v>321369.69696969696</v>
      </c>
      <c r="F22" s="26">
        <v>321369.7</v>
      </c>
    </row>
    <row r="23" spans="1:11" ht="39" x14ac:dyDescent="0.3">
      <c r="A23" s="14" t="s">
        <v>21</v>
      </c>
      <c r="B23" s="34" t="s">
        <v>2</v>
      </c>
      <c r="C23" s="42">
        <v>8908</v>
      </c>
      <c r="D23" s="42">
        <f>C23/12*3</f>
        <v>2227</v>
      </c>
      <c r="E23" s="42">
        <v>2227.1</v>
      </c>
      <c r="F23" s="26">
        <v>2227.1</v>
      </c>
    </row>
    <row r="24" spans="1:11" x14ac:dyDescent="0.3">
      <c r="A24" s="10" t="s">
        <v>4</v>
      </c>
      <c r="B24" s="36" t="s">
        <v>3</v>
      </c>
      <c r="C24" s="90">
        <v>4</v>
      </c>
      <c r="D24" s="90">
        <v>4</v>
      </c>
      <c r="E24" s="27">
        <v>4</v>
      </c>
      <c r="F24" s="26">
        <v>4</v>
      </c>
      <c r="H24" s="56"/>
    </row>
    <row r="25" spans="1:11" ht="21.95" customHeight="1" x14ac:dyDescent="0.3">
      <c r="A25" s="10" t="s">
        <v>22</v>
      </c>
      <c r="B25" s="34" t="s">
        <v>23</v>
      </c>
      <c r="C25" s="27">
        <f>C23/C24/12*1000</f>
        <v>185583.33333333334</v>
      </c>
      <c r="D25" s="27">
        <f>D23*1000/9/D24</f>
        <v>61861.111111111109</v>
      </c>
      <c r="E25" s="27">
        <f>E23*1000/3/E24</f>
        <v>185591.66666666666</v>
      </c>
      <c r="F25" s="26">
        <v>185591.7</v>
      </c>
    </row>
    <row r="26" spans="1:11" ht="25.5" x14ac:dyDescent="0.3">
      <c r="A26" s="7" t="s">
        <v>19</v>
      </c>
      <c r="B26" s="34" t="s">
        <v>2</v>
      </c>
      <c r="C26" s="42">
        <v>9665</v>
      </c>
      <c r="D26" s="42">
        <f>C26/12*3</f>
        <v>2416.25</v>
      </c>
      <c r="E26" s="42">
        <v>2666.3</v>
      </c>
      <c r="F26" s="26">
        <v>2666.3</v>
      </c>
    </row>
    <row r="27" spans="1:11" x14ac:dyDescent="0.3">
      <c r="A27" s="10" t="s">
        <v>4</v>
      </c>
      <c r="B27" s="36" t="s">
        <v>3</v>
      </c>
      <c r="C27" s="90">
        <v>11.5</v>
      </c>
      <c r="D27" s="90">
        <v>11.5</v>
      </c>
      <c r="E27" s="27">
        <v>18</v>
      </c>
      <c r="F27" s="26">
        <v>18</v>
      </c>
    </row>
    <row r="28" spans="1:11" ht="21.95" customHeight="1" x14ac:dyDescent="0.3">
      <c r="A28" s="10" t="s">
        <v>22</v>
      </c>
      <c r="B28" s="34" t="s">
        <v>23</v>
      </c>
      <c r="C28" s="27">
        <f>C26/C27/12*1000</f>
        <v>70036.231884057968</v>
      </c>
      <c r="D28" s="27">
        <f>D26*1000/9/D27</f>
        <v>23345.410628019326</v>
      </c>
      <c r="E28" s="27">
        <f>E26*1000/3/E27</f>
        <v>49375.925925925927</v>
      </c>
      <c r="F28" s="26">
        <v>49375.9</v>
      </c>
    </row>
    <row r="29" spans="1:11" ht="25.5" x14ac:dyDescent="0.3">
      <c r="A29" s="5" t="s">
        <v>5</v>
      </c>
      <c r="B29" s="34" t="s">
        <v>2</v>
      </c>
      <c r="C29" s="90">
        <v>5732</v>
      </c>
      <c r="D29" s="90">
        <f>C29/12*3</f>
        <v>1433</v>
      </c>
      <c r="E29" s="89">
        <v>2880.1</v>
      </c>
      <c r="F29" s="91">
        <v>2880.1</v>
      </c>
      <c r="G29" s="43"/>
      <c r="H29" s="43"/>
      <c r="I29" s="47"/>
      <c r="J29" s="47"/>
      <c r="K29" s="43"/>
    </row>
    <row r="30" spans="1:11" ht="36.75" x14ac:dyDescent="0.3">
      <c r="A30" s="12" t="s">
        <v>6</v>
      </c>
      <c r="B30" s="34" t="s">
        <v>2</v>
      </c>
      <c r="C30" s="90">
        <v>5200</v>
      </c>
      <c r="D30" s="90">
        <f>C30/12*3</f>
        <v>1300</v>
      </c>
      <c r="E30" s="90">
        <v>2827.6</v>
      </c>
      <c r="F30" s="99">
        <v>2827.6</v>
      </c>
      <c r="G30" s="47"/>
      <c r="H30" s="47"/>
      <c r="I30" s="47"/>
      <c r="J30" s="47"/>
      <c r="K30" s="43"/>
    </row>
    <row r="31" spans="1:11" ht="25.5" x14ac:dyDescent="0.3">
      <c r="A31" s="12" t="s">
        <v>7</v>
      </c>
      <c r="B31" s="34" t="s">
        <v>2</v>
      </c>
      <c r="C31" s="90">
        <v>250</v>
      </c>
      <c r="D31" s="90">
        <f>C31/12*3</f>
        <v>62.5</v>
      </c>
      <c r="E31" s="90">
        <v>0</v>
      </c>
      <c r="F31" s="26"/>
      <c r="G31" s="63"/>
      <c r="H31" s="64"/>
      <c r="I31" s="64"/>
      <c r="J31" s="64"/>
      <c r="K31" s="63"/>
    </row>
    <row r="32" spans="1:11" ht="36.75" x14ac:dyDescent="0.3">
      <c r="A32" s="12" t="s">
        <v>8</v>
      </c>
      <c r="B32" s="34" t="s">
        <v>2</v>
      </c>
      <c r="C32" s="90">
        <v>2435</v>
      </c>
      <c r="D32" s="90">
        <f>C32/12*3</f>
        <v>608.75</v>
      </c>
      <c r="E32" s="90">
        <v>0</v>
      </c>
      <c r="F32" s="20">
        <v>0</v>
      </c>
      <c r="K32" s="29"/>
    </row>
    <row r="33" spans="1:11" ht="57" customHeight="1" x14ac:dyDescent="0.3">
      <c r="A33" s="12" t="s">
        <v>9</v>
      </c>
      <c r="B33" s="34" t="s">
        <v>2</v>
      </c>
      <c r="C33" s="90">
        <v>7879</v>
      </c>
      <c r="D33" s="90">
        <f>C33/12*3</f>
        <v>1969.75</v>
      </c>
      <c r="E33" s="90">
        <v>0</v>
      </c>
      <c r="F33" s="20">
        <v>0</v>
      </c>
      <c r="K33" s="2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3"/>
  <sheetViews>
    <sheetView topLeftCell="A13" zoomScale="70" zoomScaleNormal="70" workbookViewId="0">
      <selection activeCell="I22" sqref="I2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31" customWidth="1"/>
    <col min="5" max="5" width="14" style="31" customWidth="1"/>
    <col min="6" max="6" width="12" style="29" customWidth="1"/>
    <col min="7" max="7" width="12" style="2" customWidth="1"/>
    <col min="8" max="8" width="9.140625" style="2"/>
    <col min="9" max="9" width="14.42578125" style="2" customWidth="1"/>
    <col min="10" max="10" width="9.140625" style="2"/>
    <col min="11" max="11" width="12.140625" style="2" customWidth="1"/>
    <col min="12" max="16384" width="9.140625" style="2"/>
  </cols>
  <sheetData>
    <row r="1" spans="1:12" x14ac:dyDescent="0.3">
      <c r="A1" s="119" t="s">
        <v>12</v>
      </c>
      <c r="B1" s="119"/>
      <c r="C1" s="119"/>
      <c r="D1" s="119"/>
      <c r="E1" s="119"/>
    </row>
    <row r="2" spans="1:12" x14ac:dyDescent="0.3">
      <c r="A2" s="119" t="s">
        <v>43</v>
      </c>
      <c r="B2" s="119"/>
      <c r="C2" s="119"/>
      <c r="D2" s="119"/>
      <c r="E2" s="119"/>
    </row>
    <row r="3" spans="1:12" x14ac:dyDescent="0.3">
      <c r="A3" s="1"/>
    </row>
    <row r="4" spans="1:12" ht="42.75" customHeight="1" x14ac:dyDescent="0.3">
      <c r="A4" s="131" t="s">
        <v>65</v>
      </c>
      <c r="B4" s="131"/>
      <c r="C4" s="131"/>
      <c r="D4" s="131"/>
      <c r="E4" s="131"/>
    </row>
    <row r="5" spans="1:12" ht="15.75" customHeight="1" x14ac:dyDescent="0.3">
      <c r="A5" s="121" t="s">
        <v>13</v>
      </c>
      <c r="B5" s="121"/>
      <c r="C5" s="121"/>
      <c r="D5" s="121"/>
      <c r="E5" s="121"/>
    </row>
    <row r="6" spans="1:12" x14ac:dyDescent="0.3">
      <c r="A6" s="4"/>
    </row>
    <row r="7" spans="1:12" x14ac:dyDescent="0.3">
      <c r="A7" s="13" t="s">
        <v>14</v>
      </c>
    </row>
    <row r="8" spans="1:12" x14ac:dyDescent="0.3">
      <c r="A8" s="1"/>
    </row>
    <row r="9" spans="1:12" x14ac:dyDescent="0.3">
      <c r="A9" s="122" t="s">
        <v>24</v>
      </c>
      <c r="B9" s="129" t="s">
        <v>15</v>
      </c>
      <c r="C9" s="124" t="s">
        <v>41</v>
      </c>
      <c r="D9" s="124"/>
      <c r="E9" s="124"/>
      <c r="F9" s="26" t="s">
        <v>54</v>
      </c>
      <c r="K9" s="29"/>
    </row>
    <row r="10" spans="1:12" ht="40.5" x14ac:dyDescent="0.3">
      <c r="A10" s="122"/>
      <c r="B10" s="129"/>
      <c r="C10" s="32" t="s">
        <v>16</v>
      </c>
      <c r="D10" s="32" t="s">
        <v>17</v>
      </c>
      <c r="E10" s="33" t="s">
        <v>11</v>
      </c>
      <c r="F10" s="26"/>
      <c r="L10" s="2" t="s">
        <v>27</v>
      </c>
    </row>
    <row r="11" spans="1:12" x14ac:dyDescent="0.3">
      <c r="A11" s="5" t="s">
        <v>18</v>
      </c>
      <c r="B11" s="6" t="s">
        <v>10</v>
      </c>
      <c r="C11" s="42">
        <v>47</v>
      </c>
      <c r="D11" s="42">
        <v>47</v>
      </c>
      <c r="E11" s="42">
        <v>47</v>
      </c>
      <c r="F11" s="42">
        <v>47</v>
      </c>
    </row>
    <row r="12" spans="1:12" ht="25.5" x14ac:dyDescent="0.3">
      <c r="A12" s="10" t="s">
        <v>20</v>
      </c>
      <c r="B12" s="6" t="s">
        <v>2</v>
      </c>
      <c r="C12" s="27">
        <f>(C13-C32)/C11</f>
        <v>1340.4042553191491</v>
      </c>
      <c r="D12" s="27">
        <f t="shared" ref="D12:E12" si="0">(D13-D32)/D11</f>
        <v>335.10106382978728</v>
      </c>
      <c r="E12" s="27">
        <f t="shared" si="0"/>
        <v>518.42978723404246</v>
      </c>
      <c r="F12" s="26"/>
    </row>
    <row r="13" spans="1:12" ht="25.5" x14ac:dyDescent="0.3">
      <c r="A13" s="5" t="s">
        <v>96</v>
      </c>
      <c r="B13" s="6" t="s">
        <v>2</v>
      </c>
      <c r="C13" s="70">
        <f>C15+C29+C30+C31+C32+C33</f>
        <v>64869.000000000007</v>
      </c>
      <c r="D13" s="70">
        <f>D15+D29+D30+D31+D32+D33</f>
        <v>16217.250000000002</v>
      </c>
      <c r="E13" s="70">
        <f>E15+E29+E30+E31+E32+E33</f>
        <v>24366.199999999997</v>
      </c>
      <c r="F13" s="70">
        <f>F15+F29+F30+F31+F32+F33</f>
        <v>24366.199999999997</v>
      </c>
    </row>
    <row r="14" spans="1:12" x14ac:dyDescent="0.3">
      <c r="A14" s="8" t="s">
        <v>0</v>
      </c>
      <c r="B14" s="9"/>
      <c r="C14" s="27"/>
      <c r="D14" s="27">
        <f t="shared" ref="D14" si="1">C14</f>
        <v>0</v>
      </c>
      <c r="E14" s="27"/>
      <c r="F14" s="26"/>
      <c r="G14" s="15"/>
    </row>
    <row r="15" spans="1:12" ht="25.5" x14ac:dyDescent="0.3">
      <c r="A15" s="5" t="s">
        <v>30</v>
      </c>
      <c r="B15" s="6" t="s">
        <v>2</v>
      </c>
      <c r="C15" s="70">
        <f>C17+C20+C23+C26</f>
        <v>45432.000000000007</v>
      </c>
      <c r="D15" s="70">
        <f>D17+D20+D23+D26</f>
        <v>11358.000000000002</v>
      </c>
      <c r="E15" s="70">
        <v>16396.099999999999</v>
      </c>
      <c r="F15" s="70">
        <v>16396.099999999999</v>
      </c>
    </row>
    <row r="16" spans="1:12" x14ac:dyDescent="0.3">
      <c r="A16" s="8" t="s">
        <v>1</v>
      </c>
      <c r="B16" s="9"/>
      <c r="C16" s="27"/>
      <c r="D16" s="27"/>
      <c r="E16" s="27"/>
      <c r="F16" s="26"/>
    </row>
    <row r="17" spans="1:11" s="18" customFormat="1" ht="25.5" x14ac:dyDescent="0.3">
      <c r="A17" s="20" t="s">
        <v>25</v>
      </c>
      <c r="B17" s="17" t="s">
        <v>2</v>
      </c>
      <c r="C17" s="42">
        <v>4513</v>
      </c>
      <c r="D17" s="42">
        <f>C17/12*3</f>
        <v>1128.25</v>
      </c>
      <c r="E17" s="42">
        <v>1628.3</v>
      </c>
      <c r="F17" s="26">
        <v>1628.3</v>
      </c>
      <c r="G17" s="2"/>
    </row>
    <row r="18" spans="1:11" s="18" customFormat="1" x14ac:dyDescent="0.3">
      <c r="A18" s="21" t="s">
        <v>4</v>
      </c>
      <c r="B18" s="22" t="s">
        <v>3</v>
      </c>
      <c r="C18" s="90">
        <v>2</v>
      </c>
      <c r="D18" s="90">
        <v>2</v>
      </c>
      <c r="E18" s="27">
        <v>3</v>
      </c>
      <c r="F18" s="26">
        <v>3</v>
      </c>
    </row>
    <row r="19" spans="1:11" s="18" customFormat="1" ht="21.95" customHeight="1" x14ac:dyDescent="0.3">
      <c r="A19" s="21" t="s">
        <v>22</v>
      </c>
      <c r="B19" s="17" t="s">
        <v>23</v>
      </c>
      <c r="C19" s="27">
        <f>C17/C18/12*1000</f>
        <v>188041.66666666666</v>
      </c>
      <c r="D19" s="27">
        <f>D17*1000/9/D18</f>
        <v>62680.555555555555</v>
      </c>
      <c r="E19" s="27">
        <f>E17*1000/3/E18</f>
        <v>180922.22222222222</v>
      </c>
      <c r="F19" s="26">
        <v>180922.2</v>
      </c>
    </row>
    <row r="20" spans="1:11" s="18" customFormat="1" ht="25.5" x14ac:dyDescent="0.3">
      <c r="A20" s="20" t="s">
        <v>26</v>
      </c>
      <c r="B20" s="17" t="s">
        <v>2</v>
      </c>
      <c r="C20" s="42">
        <v>32421.8</v>
      </c>
      <c r="D20" s="42">
        <f>C20/12*3</f>
        <v>8105.45</v>
      </c>
      <c r="E20" s="42">
        <v>11393.5</v>
      </c>
      <c r="F20" s="26">
        <v>11393.5</v>
      </c>
      <c r="G20" s="2"/>
    </row>
    <row r="21" spans="1:11" s="18" customFormat="1" x14ac:dyDescent="0.3">
      <c r="A21" s="21" t="s">
        <v>4</v>
      </c>
      <c r="B21" s="22" t="s">
        <v>3</v>
      </c>
      <c r="C21" s="90">
        <v>16</v>
      </c>
      <c r="D21" s="90">
        <v>16</v>
      </c>
      <c r="E21" s="27">
        <v>21</v>
      </c>
      <c r="F21" s="27">
        <v>21</v>
      </c>
    </row>
    <row r="22" spans="1:11" s="18" customFormat="1" ht="21.95" customHeight="1" x14ac:dyDescent="0.3">
      <c r="A22" s="21" t="s">
        <v>22</v>
      </c>
      <c r="B22" s="17" t="s">
        <v>23</v>
      </c>
      <c r="C22" s="27">
        <f>C20/C21/12*1000</f>
        <v>168863.54166666666</v>
      </c>
      <c r="D22" s="27">
        <f>D20*1000/9/D21</f>
        <v>56287.847222222219</v>
      </c>
      <c r="E22" s="27">
        <f>E20*1000/3/E21</f>
        <v>180849.20634920636</v>
      </c>
      <c r="F22" s="28">
        <v>180849.2</v>
      </c>
    </row>
    <row r="23" spans="1:11" ht="39" x14ac:dyDescent="0.3">
      <c r="A23" s="14" t="s">
        <v>21</v>
      </c>
      <c r="B23" s="6" t="s">
        <v>2</v>
      </c>
      <c r="C23" s="42">
        <v>3366.4</v>
      </c>
      <c r="D23" s="42">
        <f>C23/12*3</f>
        <v>841.60000000000014</v>
      </c>
      <c r="E23" s="42">
        <v>841.6</v>
      </c>
      <c r="F23" s="27">
        <v>841.6</v>
      </c>
    </row>
    <row r="24" spans="1:11" x14ac:dyDescent="0.3">
      <c r="A24" s="10" t="s">
        <v>4</v>
      </c>
      <c r="B24" s="11" t="s">
        <v>3</v>
      </c>
      <c r="C24" s="90">
        <v>3</v>
      </c>
      <c r="D24" s="90">
        <v>3</v>
      </c>
      <c r="E24" s="27">
        <v>3</v>
      </c>
      <c r="F24" s="26">
        <v>3</v>
      </c>
    </row>
    <row r="25" spans="1:11" ht="21.95" customHeight="1" x14ac:dyDescent="0.3">
      <c r="A25" s="10" t="s">
        <v>22</v>
      </c>
      <c r="B25" s="6" t="s">
        <v>23</v>
      </c>
      <c r="C25" s="27">
        <f>C23/C24/12*1000</f>
        <v>93511.111111111124</v>
      </c>
      <c r="D25" s="27">
        <f>D23*1000/9/D24</f>
        <v>31170.370370370376</v>
      </c>
      <c r="E25" s="27">
        <f>E23*1000/3/E24</f>
        <v>93511.111111111109</v>
      </c>
      <c r="F25" s="26">
        <v>93511.1</v>
      </c>
    </row>
    <row r="26" spans="1:11" ht="25.5" x14ac:dyDescent="0.3">
      <c r="A26" s="7" t="s">
        <v>19</v>
      </c>
      <c r="B26" s="6" t="s">
        <v>2</v>
      </c>
      <c r="C26" s="42">
        <v>5130.8</v>
      </c>
      <c r="D26" s="42">
        <f>C26/12*3</f>
        <v>1282.7</v>
      </c>
      <c r="E26" s="42">
        <v>2532.6999999999998</v>
      </c>
      <c r="F26" s="26">
        <v>2532.6999999999998</v>
      </c>
    </row>
    <row r="27" spans="1:11" x14ac:dyDescent="0.3">
      <c r="A27" s="10" t="s">
        <v>4</v>
      </c>
      <c r="B27" s="11" t="s">
        <v>3</v>
      </c>
      <c r="C27" s="90">
        <v>11.5</v>
      </c>
      <c r="D27" s="90">
        <v>11.5</v>
      </c>
      <c r="E27" s="27">
        <v>132</v>
      </c>
      <c r="F27" s="26">
        <v>13</v>
      </c>
    </row>
    <row r="28" spans="1:11" ht="21.95" customHeight="1" x14ac:dyDescent="0.3">
      <c r="A28" s="10" t="s">
        <v>22</v>
      </c>
      <c r="B28" s="6" t="s">
        <v>23</v>
      </c>
      <c r="C28" s="27">
        <f>C26/C27/12*1000</f>
        <v>37179.710144927536</v>
      </c>
      <c r="D28" s="27">
        <f>D26*1000/9/D27</f>
        <v>12393.236714975845</v>
      </c>
      <c r="E28" s="27">
        <f>E26*1000/3/E27</f>
        <v>6395.7070707070707</v>
      </c>
      <c r="F28" s="26">
        <v>64941</v>
      </c>
    </row>
    <row r="29" spans="1:11" ht="25.5" x14ac:dyDescent="0.3">
      <c r="A29" s="5" t="s">
        <v>5</v>
      </c>
      <c r="B29" s="6" t="s">
        <v>2</v>
      </c>
      <c r="C29" s="90">
        <v>3741</v>
      </c>
      <c r="D29" s="90">
        <f>C29/12*3</f>
        <v>935.25</v>
      </c>
      <c r="E29" s="90">
        <v>1690.8</v>
      </c>
      <c r="F29" s="99">
        <v>1690.8</v>
      </c>
      <c r="G29" s="43"/>
      <c r="H29" s="43"/>
      <c r="I29" s="47"/>
      <c r="J29" s="47"/>
      <c r="K29" s="43"/>
    </row>
    <row r="30" spans="1:11" ht="36.75" x14ac:dyDescent="0.3">
      <c r="A30" s="12" t="s">
        <v>6</v>
      </c>
      <c r="B30" s="6" t="s">
        <v>2</v>
      </c>
      <c r="C30" s="90">
        <v>10500</v>
      </c>
      <c r="D30" s="90">
        <f>C30/12*3</f>
        <v>2625</v>
      </c>
      <c r="E30" s="90">
        <v>6279.3</v>
      </c>
      <c r="F30" s="99">
        <v>6279.3</v>
      </c>
      <c r="G30" s="47"/>
      <c r="H30" s="47"/>
      <c r="I30" s="47"/>
      <c r="J30" s="47"/>
      <c r="K30" s="43"/>
    </row>
    <row r="31" spans="1:11" ht="25.5" x14ac:dyDescent="0.3">
      <c r="A31" s="12" t="s">
        <v>7</v>
      </c>
      <c r="B31" s="6" t="s">
        <v>2</v>
      </c>
      <c r="C31" s="90">
        <v>300</v>
      </c>
      <c r="D31" s="90">
        <f>C31/12*3</f>
        <v>75</v>
      </c>
      <c r="E31" s="90">
        <v>0</v>
      </c>
      <c r="F31" s="20"/>
      <c r="G31" s="64"/>
      <c r="H31" s="64"/>
      <c r="I31" s="64"/>
      <c r="J31" s="64"/>
      <c r="K31" s="64"/>
    </row>
    <row r="32" spans="1:11" ht="36.75" x14ac:dyDescent="0.3">
      <c r="A32" s="12" t="s">
        <v>8</v>
      </c>
      <c r="B32" s="6" t="s">
        <v>2</v>
      </c>
      <c r="C32" s="90">
        <v>1870</v>
      </c>
      <c r="D32" s="90">
        <f>C32/12*3</f>
        <v>467.5</v>
      </c>
      <c r="E32" s="90">
        <v>0</v>
      </c>
      <c r="F32" s="20">
        <v>0</v>
      </c>
    </row>
    <row r="33" spans="1:6" ht="61.5" customHeight="1" x14ac:dyDescent="0.3">
      <c r="A33" s="12" t="s">
        <v>9</v>
      </c>
      <c r="B33" s="6" t="s">
        <v>2</v>
      </c>
      <c r="C33" s="90">
        <v>3026</v>
      </c>
      <c r="D33" s="90">
        <f>C33/12*3</f>
        <v>756.5</v>
      </c>
      <c r="E33" s="90">
        <v>0</v>
      </c>
      <c r="F33" s="20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topLeftCell="A22" zoomScale="80" zoomScaleNormal="80" workbookViewId="0">
      <selection activeCell="K33" sqref="K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4.42578125" style="29" customWidth="1"/>
    <col min="7" max="7" width="12" style="29" customWidth="1"/>
    <col min="8" max="8" width="9.140625" style="29"/>
    <col min="9" max="10" width="9.140625" style="2"/>
    <col min="11" max="11" width="11.28515625" style="2" customWidth="1"/>
    <col min="12" max="16384" width="9.140625" style="2"/>
  </cols>
  <sheetData>
    <row r="1" spans="1:7" x14ac:dyDescent="0.3">
      <c r="A1" s="119" t="s">
        <v>12</v>
      </c>
      <c r="B1" s="119"/>
      <c r="C1" s="119"/>
      <c r="D1" s="119"/>
      <c r="E1" s="119"/>
    </row>
    <row r="2" spans="1:7" x14ac:dyDescent="0.3">
      <c r="A2" s="119" t="s">
        <v>43</v>
      </c>
      <c r="B2" s="119"/>
      <c r="C2" s="119"/>
      <c r="D2" s="119"/>
      <c r="E2" s="119"/>
    </row>
    <row r="3" spans="1:7" x14ac:dyDescent="0.3">
      <c r="A3" s="1"/>
    </row>
    <row r="4" spans="1:7" ht="63.75" customHeight="1" x14ac:dyDescent="0.3">
      <c r="A4" s="131" t="s">
        <v>66</v>
      </c>
      <c r="B4" s="131"/>
      <c r="C4" s="131"/>
      <c r="D4" s="131"/>
      <c r="E4" s="131"/>
    </row>
    <row r="5" spans="1:7" ht="15.75" customHeight="1" x14ac:dyDescent="0.3">
      <c r="A5" s="121" t="s">
        <v>13</v>
      </c>
      <c r="B5" s="121"/>
      <c r="C5" s="121"/>
      <c r="D5" s="121"/>
      <c r="E5" s="121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122" t="s">
        <v>24</v>
      </c>
      <c r="B9" s="123" t="s">
        <v>15</v>
      </c>
      <c r="C9" s="124" t="s">
        <v>37</v>
      </c>
      <c r="D9" s="124"/>
      <c r="E9" s="124"/>
      <c r="F9" s="94" t="s">
        <v>64</v>
      </c>
    </row>
    <row r="10" spans="1:7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26"/>
    </row>
    <row r="11" spans="1:7" x14ac:dyDescent="0.3">
      <c r="A11" s="5" t="s">
        <v>18</v>
      </c>
      <c r="B11" s="34" t="s">
        <v>10</v>
      </c>
      <c r="C11" s="48">
        <v>72</v>
      </c>
      <c r="D11" s="48">
        <v>72</v>
      </c>
      <c r="E11" s="48">
        <v>72</v>
      </c>
      <c r="F11" s="26"/>
    </row>
    <row r="12" spans="1:7" ht="25.5" x14ac:dyDescent="0.3">
      <c r="A12" s="10" t="s">
        <v>20</v>
      </c>
      <c r="B12" s="34" t="s">
        <v>2</v>
      </c>
      <c r="C12" s="27">
        <f>(C13-C32)/C11</f>
        <v>880.06944444444446</v>
      </c>
      <c r="D12" s="27">
        <f t="shared" ref="D12:E12" si="0">(D13-D32)/D11</f>
        <v>220.01736111111111</v>
      </c>
      <c r="E12" s="27">
        <f t="shared" si="0"/>
        <v>359.03194444444443</v>
      </c>
      <c r="F12" s="26"/>
    </row>
    <row r="13" spans="1:7" ht="25.5" x14ac:dyDescent="0.3">
      <c r="A13" s="5" t="s">
        <v>91</v>
      </c>
      <c r="B13" s="34" t="s">
        <v>2</v>
      </c>
      <c r="C13" s="70">
        <f>C15+C29+C30+C31+C32+C33</f>
        <v>65185</v>
      </c>
      <c r="D13" s="71">
        <f>D15+D29+D30+D31+D32+D33</f>
        <v>16296.25</v>
      </c>
      <c r="E13" s="71">
        <f>E15+E29+E30+E31+E32+E33</f>
        <v>25850.3</v>
      </c>
      <c r="F13" s="114">
        <f>F15+F29+F30</f>
        <v>25850.3</v>
      </c>
    </row>
    <row r="14" spans="1:7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6"/>
      <c r="G14" s="31"/>
    </row>
    <row r="15" spans="1:7" ht="25.5" x14ac:dyDescent="0.3">
      <c r="A15" s="5" t="s">
        <v>90</v>
      </c>
      <c r="B15" s="34" t="s">
        <v>2</v>
      </c>
      <c r="C15" s="70">
        <f>C17+C20+C23+C26</f>
        <v>46536</v>
      </c>
      <c r="D15" s="70">
        <f t="shared" ref="D15" si="2">D17+D20+D23+D26</f>
        <v>11634</v>
      </c>
      <c r="E15" s="70">
        <v>19739.7</v>
      </c>
      <c r="F15" s="70">
        <v>19739.7</v>
      </c>
    </row>
    <row r="16" spans="1:7" x14ac:dyDescent="0.3">
      <c r="A16" s="8" t="s">
        <v>1</v>
      </c>
      <c r="B16" s="35"/>
      <c r="C16" s="27"/>
      <c r="D16" s="27"/>
      <c r="E16" s="27"/>
      <c r="F16" s="26"/>
    </row>
    <row r="17" spans="1:11" s="18" customFormat="1" ht="25.5" x14ac:dyDescent="0.3">
      <c r="A17" s="20" t="s">
        <v>25</v>
      </c>
      <c r="B17" s="34" t="s">
        <v>2</v>
      </c>
      <c r="C17" s="42">
        <v>5409.2</v>
      </c>
      <c r="D17" s="42">
        <f>C17/12*3</f>
        <v>1352.3</v>
      </c>
      <c r="E17" s="42">
        <v>1602.3</v>
      </c>
      <c r="F17" s="26">
        <v>1602.3</v>
      </c>
      <c r="G17" s="29"/>
      <c r="H17" s="29"/>
    </row>
    <row r="18" spans="1:11" s="18" customFormat="1" x14ac:dyDescent="0.3">
      <c r="A18" s="21" t="s">
        <v>4</v>
      </c>
      <c r="B18" s="36" t="s">
        <v>3</v>
      </c>
      <c r="C18" s="90">
        <v>3</v>
      </c>
      <c r="D18" s="90">
        <v>3</v>
      </c>
      <c r="E18" s="27">
        <v>3</v>
      </c>
      <c r="F18" s="26">
        <v>3</v>
      </c>
      <c r="G18" s="29"/>
      <c r="H18" s="29"/>
    </row>
    <row r="19" spans="1:11" s="18" customFormat="1" ht="21.95" customHeight="1" x14ac:dyDescent="0.3">
      <c r="A19" s="21" t="s">
        <v>22</v>
      </c>
      <c r="B19" s="34" t="s">
        <v>23</v>
      </c>
      <c r="C19" s="27">
        <f>C17/C18/12*1000</f>
        <v>150255.55555555556</v>
      </c>
      <c r="D19" s="27">
        <f>D17*1000/9/D18</f>
        <v>50085.18518518519</v>
      </c>
      <c r="E19" s="27">
        <f>E17*1000/3/E18</f>
        <v>178033.33333333334</v>
      </c>
      <c r="F19" s="26">
        <v>178033.3</v>
      </c>
      <c r="G19" s="29"/>
      <c r="H19" s="29"/>
    </row>
    <row r="20" spans="1:11" s="18" customFormat="1" ht="25.5" x14ac:dyDescent="0.3">
      <c r="A20" s="20" t="s">
        <v>26</v>
      </c>
      <c r="B20" s="34" t="s">
        <v>2</v>
      </c>
      <c r="C20" s="42">
        <v>27347.599999999999</v>
      </c>
      <c r="D20" s="42">
        <f>C20/12*3</f>
        <v>6836.9</v>
      </c>
      <c r="E20" s="42">
        <v>14336.9</v>
      </c>
      <c r="F20" s="26">
        <v>14336.9</v>
      </c>
      <c r="G20" s="29"/>
      <c r="H20" s="29"/>
    </row>
    <row r="21" spans="1:11" x14ac:dyDescent="0.3">
      <c r="A21" s="10" t="s">
        <v>4</v>
      </c>
      <c r="B21" s="36" t="s">
        <v>3</v>
      </c>
      <c r="C21" s="90">
        <v>19.7</v>
      </c>
      <c r="D21" s="90">
        <v>19.7</v>
      </c>
      <c r="E21" s="27">
        <v>21</v>
      </c>
      <c r="F21" s="26">
        <v>21</v>
      </c>
    </row>
    <row r="22" spans="1:11" ht="21.95" customHeight="1" x14ac:dyDescent="0.3">
      <c r="A22" s="10" t="s">
        <v>22</v>
      </c>
      <c r="B22" s="34" t="s">
        <v>23</v>
      </c>
      <c r="C22" s="27">
        <f>C20/C21/12*1000</f>
        <v>115683.58714043994</v>
      </c>
      <c r="D22" s="27">
        <f>D20*1000/9/D21</f>
        <v>38561.195713479974</v>
      </c>
      <c r="E22" s="27">
        <f>E20*1000/3/E21</f>
        <v>227569.84126984127</v>
      </c>
      <c r="F22" s="26">
        <v>227569.8</v>
      </c>
    </row>
    <row r="23" spans="1:11" ht="39" x14ac:dyDescent="0.3">
      <c r="A23" s="14" t="s">
        <v>21</v>
      </c>
      <c r="B23" s="34" t="s">
        <v>2</v>
      </c>
      <c r="C23" s="42">
        <v>5200</v>
      </c>
      <c r="D23" s="42">
        <f>C23/12*3</f>
        <v>1300</v>
      </c>
      <c r="E23" s="42">
        <v>1300.0999999999999</v>
      </c>
      <c r="F23" s="26">
        <v>1300.0999999999999</v>
      </c>
    </row>
    <row r="24" spans="1:11" x14ac:dyDescent="0.3">
      <c r="A24" s="10" t="s">
        <v>4</v>
      </c>
      <c r="B24" s="36" t="s">
        <v>3</v>
      </c>
      <c r="C24" s="90">
        <v>3</v>
      </c>
      <c r="D24" s="90">
        <v>3</v>
      </c>
      <c r="E24" s="27">
        <v>4</v>
      </c>
      <c r="F24" s="26">
        <v>4</v>
      </c>
    </row>
    <row r="25" spans="1:11" ht="21.95" customHeight="1" x14ac:dyDescent="0.3">
      <c r="A25" s="10" t="s">
        <v>22</v>
      </c>
      <c r="B25" s="34" t="s">
        <v>23</v>
      </c>
      <c r="C25" s="27">
        <f>C23/C24/12*1000</f>
        <v>144444.44444444444</v>
      </c>
      <c r="D25" s="27">
        <f>D23*1000/9/D24</f>
        <v>48148.148148148146</v>
      </c>
      <c r="E25" s="27">
        <f>E23*1000/3/E24</f>
        <v>108341.66666666667</v>
      </c>
      <c r="F25" s="26">
        <v>108341.7</v>
      </c>
    </row>
    <row r="26" spans="1:11" ht="25.5" x14ac:dyDescent="0.3">
      <c r="A26" s="7" t="s">
        <v>19</v>
      </c>
      <c r="B26" s="34" t="s">
        <v>2</v>
      </c>
      <c r="C26" s="42">
        <v>8579.2000000000007</v>
      </c>
      <c r="D26" s="42">
        <f>C26/12*3</f>
        <v>2144.8000000000002</v>
      </c>
      <c r="E26" s="42">
        <v>2500.4</v>
      </c>
      <c r="F26" s="26">
        <v>2500.4</v>
      </c>
    </row>
    <row r="27" spans="1:11" x14ac:dyDescent="0.3">
      <c r="A27" s="10" t="s">
        <v>4</v>
      </c>
      <c r="B27" s="36" t="s">
        <v>3</v>
      </c>
      <c r="C27" s="116">
        <v>10.25</v>
      </c>
      <c r="D27" s="116">
        <v>10.25</v>
      </c>
      <c r="E27" s="27">
        <v>12</v>
      </c>
      <c r="F27" s="26">
        <v>12</v>
      </c>
    </row>
    <row r="28" spans="1:11" ht="21.95" customHeight="1" x14ac:dyDescent="0.3">
      <c r="A28" s="10" t="s">
        <v>22</v>
      </c>
      <c r="B28" s="34" t="s">
        <v>23</v>
      </c>
      <c r="C28" s="27">
        <f>C26/C27/12*1000</f>
        <v>69749.593495934969</v>
      </c>
      <c r="D28" s="27">
        <f>D26*1000/9/D27</f>
        <v>23249.864498644987</v>
      </c>
      <c r="E28" s="27">
        <f>E26*1000/3/E27</f>
        <v>69455.555555555547</v>
      </c>
      <c r="F28" s="26">
        <v>69455.600000000006</v>
      </c>
    </row>
    <row r="29" spans="1:11" ht="25.5" x14ac:dyDescent="0.3">
      <c r="A29" s="5" t="s">
        <v>5</v>
      </c>
      <c r="B29" s="34" t="s">
        <v>2</v>
      </c>
      <c r="C29" s="90">
        <v>4027</v>
      </c>
      <c r="D29" s="90">
        <f>C29/12*3</f>
        <v>1006.75</v>
      </c>
      <c r="E29" s="90">
        <v>2016.1</v>
      </c>
      <c r="F29" s="99">
        <v>2016.1</v>
      </c>
      <c r="G29" s="50"/>
      <c r="H29" s="50"/>
      <c r="I29" s="51"/>
      <c r="J29" s="51"/>
      <c r="K29" s="50"/>
    </row>
    <row r="30" spans="1:11" ht="36.75" x14ac:dyDescent="0.3">
      <c r="A30" s="12" t="s">
        <v>6</v>
      </c>
      <c r="B30" s="34" t="s">
        <v>2</v>
      </c>
      <c r="C30" s="92">
        <v>7861</v>
      </c>
      <c r="D30" s="90">
        <f>C30/12*3</f>
        <v>1965.25</v>
      </c>
      <c r="E30" s="92">
        <v>4094.5</v>
      </c>
      <c r="F30" s="99">
        <v>4094.5</v>
      </c>
      <c r="G30" s="51"/>
      <c r="H30" s="51"/>
      <c r="I30" s="51"/>
      <c r="J30" s="51"/>
      <c r="K30" s="50"/>
    </row>
    <row r="31" spans="1:11" ht="25.5" x14ac:dyDescent="0.3">
      <c r="A31" s="12" t="s">
        <v>7</v>
      </c>
      <c r="B31" s="34" t="s">
        <v>2</v>
      </c>
      <c r="C31" s="92">
        <v>200</v>
      </c>
      <c r="D31" s="90">
        <f>C31/12*3</f>
        <v>50</v>
      </c>
      <c r="E31" s="92">
        <v>0</v>
      </c>
      <c r="F31" s="20"/>
      <c r="G31" s="50"/>
      <c r="H31" s="50"/>
      <c r="I31" s="51"/>
      <c r="J31" s="51"/>
      <c r="K31" s="51"/>
    </row>
    <row r="32" spans="1:11" ht="36.75" x14ac:dyDescent="0.3">
      <c r="A32" s="12" t="s">
        <v>8</v>
      </c>
      <c r="B32" s="34" t="s">
        <v>2</v>
      </c>
      <c r="C32" s="92">
        <v>1820</v>
      </c>
      <c r="D32" s="90">
        <f>C32/12*3</f>
        <v>455</v>
      </c>
      <c r="E32" s="92">
        <v>0</v>
      </c>
      <c r="F32" s="20">
        <v>0</v>
      </c>
      <c r="G32" s="50"/>
      <c r="H32" s="50"/>
      <c r="I32" s="51"/>
      <c r="J32" s="51"/>
      <c r="K32" s="51"/>
    </row>
    <row r="33" spans="1:11" ht="50.25" customHeight="1" x14ac:dyDescent="0.3">
      <c r="A33" s="12" t="s">
        <v>9</v>
      </c>
      <c r="B33" s="34" t="s">
        <v>2</v>
      </c>
      <c r="C33" s="92">
        <v>4741</v>
      </c>
      <c r="D33" s="90">
        <f>C33/12*3</f>
        <v>1185.25</v>
      </c>
      <c r="E33" s="92">
        <v>0</v>
      </c>
      <c r="F33" s="20">
        <v>0</v>
      </c>
      <c r="G33" s="50"/>
      <c r="H33" s="50"/>
      <c r="I33" s="51"/>
      <c r="J33" s="51"/>
      <c r="K33" s="51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3"/>
  <sheetViews>
    <sheetView topLeftCell="A30" zoomScale="80" zoomScaleNormal="80" workbookViewId="0">
      <selection activeCell="H16" sqref="H16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1.7109375" style="29" customWidth="1"/>
    <col min="8" max="8" width="12" style="29" customWidth="1"/>
    <col min="9" max="16384" width="9.140625" style="2"/>
  </cols>
  <sheetData>
    <row r="1" spans="1:8" x14ac:dyDescent="0.3">
      <c r="A1" s="119" t="s">
        <v>12</v>
      </c>
      <c r="B1" s="119"/>
      <c r="C1" s="119"/>
      <c r="D1" s="119"/>
      <c r="E1" s="119"/>
      <c r="F1" s="53"/>
    </row>
    <row r="2" spans="1:8" x14ac:dyDescent="0.3">
      <c r="A2" s="119" t="s">
        <v>43</v>
      </c>
      <c r="B2" s="119"/>
      <c r="C2" s="119"/>
      <c r="D2" s="119"/>
      <c r="E2" s="119"/>
      <c r="F2" s="53"/>
    </row>
    <row r="3" spans="1:8" x14ac:dyDescent="0.3">
      <c r="A3" s="1"/>
    </row>
    <row r="4" spans="1:8" ht="45" customHeight="1" x14ac:dyDescent="0.3">
      <c r="A4" s="131" t="s">
        <v>67</v>
      </c>
      <c r="B4" s="131"/>
      <c r="C4" s="131"/>
      <c r="D4" s="131"/>
      <c r="E4" s="131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41</v>
      </c>
      <c r="D9" s="124"/>
      <c r="E9" s="124"/>
      <c r="F9" s="94" t="s">
        <v>42</v>
      </c>
      <c r="G9" s="2"/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48">
        <v>174</v>
      </c>
      <c r="D11" s="48">
        <v>174</v>
      </c>
      <c r="E11" s="48">
        <v>174</v>
      </c>
      <c r="F11" s="48">
        <v>174</v>
      </c>
    </row>
    <row r="12" spans="1:8" ht="25.5" x14ac:dyDescent="0.3">
      <c r="A12" s="10" t="s">
        <v>20</v>
      </c>
      <c r="B12" s="34" t="s">
        <v>2</v>
      </c>
      <c r="C12" s="27">
        <f>(C13-C32)/C11</f>
        <v>406.72988505747128</v>
      </c>
      <c r="D12" s="27">
        <f t="shared" ref="D12:E12" si="0">(D13-D32)/D11</f>
        <v>101.68247126436782</v>
      </c>
      <c r="E12" s="27">
        <f t="shared" si="0"/>
        <v>209.3241379310345</v>
      </c>
      <c r="F12" s="27"/>
    </row>
    <row r="13" spans="1:8" ht="25.5" x14ac:dyDescent="0.3">
      <c r="A13" s="5" t="s">
        <v>97</v>
      </c>
      <c r="B13" s="34" t="s">
        <v>2</v>
      </c>
      <c r="C13" s="70">
        <f>C15+C29+C30+C31+C32+C33</f>
        <v>71531</v>
      </c>
      <c r="D13" s="70">
        <f>D15+D29+D30+D31+D32+D33</f>
        <v>17882.75</v>
      </c>
      <c r="E13" s="70">
        <f>E15+E29+E30+E31+E32+E33</f>
        <v>36422.400000000001</v>
      </c>
      <c r="F13" s="70">
        <v>36422.400000000001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8" ht="25.5" x14ac:dyDescent="0.3">
      <c r="A15" s="5" t="s">
        <v>98</v>
      </c>
      <c r="B15" s="34" t="s">
        <v>2</v>
      </c>
      <c r="C15" s="70">
        <f>C17+C20+C23+C26</f>
        <v>49788</v>
      </c>
      <c r="D15" s="70">
        <f t="shared" ref="D15" si="2">D17+D20+D23+D26</f>
        <v>12447</v>
      </c>
      <c r="E15" s="70">
        <f>E17+E20+E23+E26</f>
        <v>26541.200000000001</v>
      </c>
      <c r="F15" s="70">
        <v>29288.5</v>
      </c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2" s="18" customFormat="1" ht="25.5" x14ac:dyDescent="0.3">
      <c r="A17" s="20" t="s">
        <v>25</v>
      </c>
      <c r="B17" s="34" t="s">
        <v>2</v>
      </c>
      <c r="C17" s="42">
        <v>4890</v>
      </c>
      <c r="D17" s="42">
        <f>C17/12*3</f>
        <v>1222.5</v>
      </c>
      <c r="E17" s="42">
        <v>1962.1</v>
      </c>
      <c r="F17" s="42">
        <v>1962.1</v>
      </c>
      <c r="G17" s="29"/>
      <c r="H17" s="29"/>
    </row>
    <row r="18" spans="1:12" s="18" customFormat="1" x14ac:dyDescent="0.3">
      <c r="A18" s="21" t="s">
        <v>4</v>
      </c>
      <c r="B18" s="36" t="s">
        <v>3</v>
      </c>
      <c r="C18" s="90">
        <v>3</v>
      </c>
      <c r="D18" s="90">
        <v>3</v>
      </c>
      <c r="E18" s="27">
        <v>2</v>
      </c>
      <c r="F18" s="27">
        <v>2</v>
      </c>
      <c r="G18" s="29"/>
      <c r="H18" s="29"/>
    </row>
    <row r="19" spans="1:12" s="18" customFormat="1" ht="21.95" customHeight="1" x14ac:dyDescent="0.3">
      <c r="A19" s="21" t="s">
        <v>22</v>
      </c>
      <c r="B19" s="34" t="s">
        <v>23</v>
      </c>
      <c r="C19" s="27">
        <f>C17/C18/12*1000</f>
        <v>135833.33333333334</v>
      </c>
      <c r="D19" s="27">
        <f>D17*1000/9/D18</f>
        <v>45277.777777777781</v>
      </c>
      <c r="E19" s="27">
        <f>E17*1000/3/E18</f>
        <v>327016.66666666669</v>
      </c>
      <c r="F19" s="27">
        <v>327016.7</v>
      </c>
      <c r="G19" s="29"/>
      <c r="H19" s="29"/>
    </row>
    <row r="20" spans="1:12" s="18" customFormat="1" ht="25.5" x14ac:dyDescent="0.3">
      <c r="A20" s="20" t="s">
        <v>26</v>
      </c>
      <c r="B20" s="34" t="s">
        <v>2</v>
      </c>
      <c r="C20" s="42">
        <v>37033</v>
      </c>
      <c r="D20" s="42">
        <f>C20/12*3</f>
        <v>9258.25</v>
      </c>
      <c r="E20" s="42">
        <v>20862.7</v>
      </c>
      <c r="F20" s="42">
        <v>20862.7</v>
      </c>
      <c r="G20" s="29"/>
      <c r="H20" s="29"/>
    </row>
    <row r="21" spans="1:12" x14ac:dyDescent="0.3">
      <c r="A21" s="10" t="s">
        <v>4</v>
      </c>
      <c r="B21" s="36" t="s">
        <v>3</v>
      </c>
      <c r="C21" s="90">
        <v>22.1</v>
      </c>
      <c r="D21" s="90">
        <v>22.1</v>
      </c>
      <c r="E21" s="90">
        <v>16</v>
      </c>
      <c r="F21" s="90">
        <v>16</v>
      </c>
    </row>
    <row r="22" spans="1:12" ht="21.95" customHeight="1" x14ac:dyDescent="0.3">
      <c r="A22" s="10" t="s">
        <v>22</v>
      </c>
      <c r="B22" s="34" t="s">
        <v>23</v>
      </c>
      <c r="C22" s="90">
        <f>C20/C21/12*1000</f>
        <v>139641.77978883858</v>
      </c>
      <c r="D22" s="90">
        <f>D20*1000/9/D21</f>
        <v>46547.259929612868</v>
      </c>
      <c r="E22" s="90">
        <f>E20*1000/3/E21</f>
        <v>434639.58333333331</v>
      </c>
      <c r="F22" s="90">
        <v>434639.6</v>
      </c>
    </row>
    <row r="23" spans="1:12" ht="39" x14ac:dyDescent="0.3">
      <c r="A23" s="14" t="s">
        <v>21</v>
      </c>
      <c r="B23" s="34" t="s">
        <v>2</v>
      </c>
      <c r="C23" s="90">
        <v>4035</v>
      </c>
      <c r="D23" s="90">
        <f>C23/12*3</f>
        <v>1008.75</v>
      </c>
      <c r="E23" s="90">
        <v>1258.9000000000001</v>
      </c>
      <c r="F23" s="90">
        <v>1258.9000000000001</v>
      </c>
    </row>
    <row r="24" spans="1:12" x14ac:dyDescent="0.3">
      <c r="A24" s="10" t="s">
        <v>4</v>
      </c>
      <c r="B24" s="36" t="s">
        <v>3</v>
      </c>
      <c r="C24" s="90">
        <v>4</v>
      </c>
      <c r="D24" s="90">
        <v>4</v>
      </c>
      <c r="E24" s="90">
        <v>2</v>
      </c>
      <c r="F24" s="90">
        <v>2</v>
      </c>
    </row>
    <row r="25" spans="1:12" ht="21.95" customHeight="1" x14ac:dyDescent="0.3">
      <c r="A25" s="10" t="s">
        <v>22</v>
      </c>
      <c r="B25" s="34" t="s">
        <v>23</v>
      </c>
      <c r="C25" s="90">
        <f>C23/C24/12*1000</f>
        <v>84062.5</v>
      </c>
      <c r="D25" s="90">
        <f>D23*1000/9/D24</f>
        <v>28020.833333333332</v>
      </c>
      <c r="E25" s="90">
        <f>E23*1000/3/E24</f>
        <v>209816.66666666666</v>
      </c>
      <c r="F25" s="90">
        <v>209816.7</v>
      </c>
    </row>
    <row r="26" spans="1:12" ht="25.5" x14ac:dyDescent="0.3">
      <c r="A26" s="7" t="s">
        <v>19</v>
      </c>
      <c r="B26" s="34" t="s">
        <v>2</v>
      </c>
      <c r="C26" s="90">
        <v>3830</v>
      </c>
      <c r="D26" s="90">
        <f>C26/12*3</f>
        <v>957.5</v>
      </c>
      <c r="E26" s="90">
        <v>2457.5</v>
      </c>
      <c r="F26" s="90">
        <v>2457.5</v>
      </c>
    </row>
    <row r="27" spans="1:12" x14ac:dyDescent="0.3">
      <c r="A27" s="10" t="s">
        <v>4</v>
      </c>
      <c r="B27" s="36" t="s">
        <v>3</v>
      </c>
      <c r="C27" s="90">
        <v>13.5</v>
      </c>
      <c r="D27" s="90">
        <v>13.5</v>
      </c>
      <c r="E27" s="90">
        <v>12</v>
      </c>
      <c r="F27" s="90">
        <v>12</v>
      </c>
    </row>
    <row r="28" spans="1:12" ht="21.95" customHeight="1" x14ac:dyDescent="0.3">
      <c r="A28" s="10" t="s">
        <v>22</v>
      </c>
      <c r="B28" s="34" t="s">
        <v>23</v>
      </c>
      <c r="C28" s="90">
        <f>C26/C27/12*1000</f>
        <v>23641.975308641973</v>
      </c>
      <c r="D28" s="90">
        <f>D26*1000/9/D27</f>
        <v>7880.658436213992</v>
      </c>
      <c r="E28" s="90">
        <f>E26*1000/3/E27</f>
        <v>68263.888888888891</v>
      </c>
      <c r="F28" s="90">
        <v>68263.899999999994</v>
      </c>
    </row>
    <row r="29" spans="1:12" ht="25.5" x14ac:dyDescent="0.3">
      <c r="A29" s="5" t="s">
        <v>5</v>
      </c>
      <c r="B29" s="34" t="s">
        <v>2</v>
      </c>
      <c r="C29" s="90">
        <v>6063</v>
      </c>
      <c r="D29" s="90">
        <f>C29/12*3</f>
        <v>1515.75</v>
      </c>
      <c r="E29" s="90">
        <v>2747.3</v>
      </c>
      <c r="F29" s="90">
        <v>2747.3</v>
      </c>
      <c r="G29" s="43"/>
      <c r="H29" s="43"/>
      <c r="I29" s="43"/>
      <c r="J29" s="47"/>
      <c r="K29" s="47"/>
      <c r="L29" s="43"/>
    </row>
    <row r="30" spans="1:12" ht="36.75" x14ac:dyDescent="0.3">
      <c r="A30" s="12" t="s">
        <v>6</v>
      </c>
      <c r="B30" s="34" t="s">
        <v>2</v>
      </c>
      <c r="C30" s="92">
        <v>9953</v>
      </c>
      <c r="D30" s="90">
        <f>C30/12*3</f>
        <v>2488.25</v>
      </c>
      <c r="E30" s="92">
        <v>7133.9</v>
      </c>
      <c r="F30" s="92">
        <v>7133.9</v>
      </c>
      <c r="G30" s="50"/>
      <c r="H30" s="47"/>
      <c r="I30" s="47"/>
      <c r="J30" s="47"/>
      <c r="K30" s="47"/>
      <c r="L30" s="43"/>
    </row>
    <row r="31" spans="1:12" ht="25.5" x14ac:dyDescent="0.3">
      <c r="A31" s="12" t="s">
        <v>7</v>
      </c>
      <c r="B31" s="34" t="s">
        <v>2</v>
      </c>
      <c r="C31" s="92">
        <v>200</v>
      </c>
      <c r="D31" s="90">
        <f>C31/12*3</f>
        <v>50</v>
      </c>
      <c r="E31" s="92">
        <v>0</v>
      </c>
      <c r="F31" s="92">
        <v>0</v>
      </c>
      <c r="G31" s="65"/>
      <c r="H31" s="65"/>
      <c r="I31" s="66"/>
      <c r="J31" s="66"/>
      <c r="K31" s="66"/>
    </row>
    <row r="32" spans="1:12" ht="36.75" x14ac:dyDescent="0.3">
      <c r="A32" s="12" t="s">
        <v>8</v>
      </c>
      <c r="B32" s="34" t="s">
        <v>2</v>
      </c>
      <c r="C32" s="92">
        <v>760</v>
      </c>
      <c r="D32" s="90">
        <f>C32/12*3</f>
        <v>190</v>
      </c>
      <c r="E32" s="92">
        <v>0</v>
      </c>
      <c r="F32" s="92">
        <v>0</v>
      </c>
    </row>
    <row r="33" spans="1:6" ht="55.5" customHeight="1" x14ac:dyDescent="0.3">
      <c r="A33" s="12" t="s">
        <v>9</v>
      </c>
      <c r="B33" s="34" t="s">
        <v>2</v>
      </c>
      <c r="C33" s="92">
        <v>4767</v>
      </c>
      <c r="D33" s="90">
        <f>C33/12*3</f>
        <v>1191.75</v>
      </c>
      <c r="E33" s="92">
        <v>0</v>
      </c>
      <c r="F33" s="92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4"/>
  <sheetViews>
    <sheetView topLeftCell="A10" zoomScale="80" zoomScaleNormal="80" workbookViewId="0">
      <selection activeCell="C27" sqref="C27:D27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8" width="12" style="29" customWidth="1"/>
    <col min="9" max="9" width="9.140625" style="29"/>
    <col min="10" max="16384" width="9.140625" style="2"/>
  </cols>
  <sheetData>
    <row r="1" spans="1:8" x14ac:dyDescent="0.3">
      <c r="A1" s="119" t="s">
        <v>12</v>
      </c>
      <c r="B1" s="119"/>
      <c r="C1" s="119"/>
      <c r="D1" s="119"/>
      <c r="E1" s="119"/>
      <c r="F1" s="53"/>
    </row>
    <row r="2" spans="1:8" x14ac:dyDescent="0.3">
      <c r="A2" s="119" t="s">
        <v>43</v>
      </c>
      <c r="B2" s="119"/>
      <c r="C2" s="119"/>
      <c r="D2" s="119"/>
      <c r="E2" s="119"/>
      <c r="F2" s="53"/>
    </row>
    <row r="3" spans="1:8" x14ac:dyDescent="0.3">
      <c r="A3" s="1"/>
    </row>
    <row r="4" spans="1:8" ht="45" customHeight="1" x14ac:dyDescent="0.3">
      <c r="A4" s="131" t="s">
        <v>68</v>
      </c>
      <c r="B4" s="131"/>
      <c r="C4" s="131"/>
      <c r="D4" s="131"/>
      <c r="E4" s="131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41</v>
      </c>
      <c r="D9" s="124"/>
      <c r="E9" s="124"/>
      <c r="F9" s="95" t="s">
        <v>56</v>
      </c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110">
        <v>21</v>
      </c>
      <c r="D11" s="110">
        <v>21</v>
      </c>
      <c r="E11" s="48">
        <v>21</v>
      </c>
      <c r="F11" s="48">
        <v>21</v>
      </c>
    </row>
    <row r="12" spans="1:8" ht="25.5" x14ac:dyDescent="0.3">
      <c r="A12" s="10" t="s">
        <v>20</v>
      </c>
      <c r="B12" s="34" t="s">
        <v>2</v>
      </c>
      <c r="C12" s="27">
        <f>(C13-C32)/C11</f>
        <v>1882.952380952381</v>
      </c>
      <c r="D12" s="25">
        <f t="shared" ref="D12:E12" si="0">(D13-D32)/D11</f>
        <v>470.73809523809524</v>
      </c>
      <c r="E12" s="25">
        <f t="shared" si="0"/>
        <v>526.74761904761908</v>
      </c>
      <c r="F12" s="25"/>
    </row>
    <row r="13" spans="1:8" ht="25.5" x14ac:dyDescent="0.3">
      <c r="A13" s="5" t="s">
        <v>91</v>
      </c>
      <c r="B13" s="34" t="s">
        <v>2</v>
      </c>
      <c r="C13" s="70">
        <f>C15+C29+C30+C31+C32+C33</f>
        <v>40642</v>
      </c>
      <c r="D13" s="70">
        <f>D15+D29+D30+D31+D32+D33</f>
        <v>10160.5</v>
      </c>
      <c r="E13" s="71">
        <f>E15+E29+E30+E31+E32+E33</f>
        <v>11061.7</v>
      </c>
      <c r="F13" s="70">
        <f>F15+F29+F30</f>
        <v>11016.7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8" ht="25.5" x14ac:dyDescent="0.3">
      <c r="A15" s="5" t="s">
        <v>99</v>
      </c>
      <c r="B15" s="34" t="s">
        <v>2</v>
      </c>
      <c r="C15" s="70">
        <f>C17+C20+C23+C26</f>
        <v>29400</v>
      </c>
      <c r="D15" s="70">
        <f t="shared" ref="D15:E15" si="2">D17+D20+D23+D26</f>
        <v>7350</v>
      </c>
      <c r="E15" s="70">
        <f t="shared" si="2"/>
        <v>8673</v>
      </c>
      <c r="F15" s="70">
        <v>8628</v>
      </c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2" s="18" customFormat="1" ht="25.5" x14ac:dyDescent="0.3">
      <c r="A17" s="20" t="s">
        <v>25</v>
      </c>
      <c r="B17" s="34" t="s">
        <v>2</v>
      </c>
      <c r="C17" s="90">
        <v>4601.6000000000004</v>
      </c>
      <c r="D17" s="90">
        <f>C17/12*3</f>
        <v>1150.4000000000001</v>
      </c>
      <c r="E17" s="90">
        <f>F17</f>
        <v>1150.4000000000001</v>
      </c>
      <c r="F17" s="90">
        <v>1150.4000000000001</v>
      </c>
      <c r="G17" s="29"/>
      <c r="H17" s="29"/>
      <c r="I17" s="29"/>
    </row>
    <row r="18" spans="1:12" s="18" customFormat="1" x14ac:dyDescent="0.3">
      <c r="A18" s="21" t="s">
        <v>4</v>
      </c>
      <c r="B18" s="36" t="s">
        <v>3</v>
      </c>
      <c r="C18" s="90">
        <v>1</v>
      </c>
      <c r="D18" s="90">
        <v>1</v>
      </c>
      <c r="E18" s="90">
        <v>1</v>
      </c>
      <c r="F18" s="90">
        <v>1</v>
      </c>
      <c r="G18" s="29"/>
      <c r="H18" s="29"/>
      <c r="I18" s="29"/>
    </row>
    <row r="19" spans="1:12" s="18" customFormat="1" ht="21.95" customHeight="1" x14ac:dyDescent="0.3">
      <c r="A19" s="21" t="s">
        <v>22</v>
      </c>
      <c r="B19" s="34" t="s">
        <v>23</v>
      </c>
      <c r="C19" s="90">
        <f>C17/C18/12*1000</f>
        <v>383466.66666666669</v>
      </c>
      <c r="D19" s="90">
        <f>D17*1000/9/D18</f>
        <v>127822.22222222222</v>
      </c>
      <c r="E19" s="90">
        <f>E17*1000/3/E18</f>
        <v>383466.66666666669</v>
      </c>
      <c r="F19" s="90">
        <v>368466.7</v>
      </c>
      <c r="G19" s="29"/>
      <c r="H19" s="29"/>
      <c r="I19" s="29"/>
    </row>
    <row r="20" spans="1:12" s="18" customFormat="1" ht="25.5" x14ac:dyDescent="0.3">
      <c r="A20" s="20" t="s">
        <v>26</v>
      </c>
      <c r="B20" s="34" t="s">
        <v>2</v>
      </c>
      <c r="C20" s="90">
        <v>18184.400000000001</v>
      </c>
      <c r="D20" s="90">
        <f>C20/12*3</f>
        <v>4546.1000000000004</v>
      </c>
      <c r="E20" s="90">
        <v>4868.8999999999996</v>
      </c>
      <c r="F20" s="90">
        <v>4868.8999999999996</v>
      </c>
      <c r="G20" s="29"/>
      <c r="H20" s="29"/>
      <c r="I20" s="29"/>
    </row>
    <row r="21" spans="1:12" x14ac:dyDescent="0.3">
      <c r="A21" s="10" t="s">
        <v>4</v>
      </c>
      <c r="B21" s="36" t="s">
        <v>3</v>
      </c>
      <c r="C21" s="90">
        <v>8.9</v>
      </c>
      <c r="D21" s="90">
        <v>8.9</v>
      </c>
      <c r="E21" s="90">
        <v>5</v>
      </c>
      <c r="F21" s="90">
        <v>5</v>
      </c>
    </row>
    <row r="22" spans="1:12" ht="21.95" customHeight="1" x14ac:dyDescent="0.3">
      <c r="A22" s="10" t="s">
        <v>22</v>
      </c>
      <c r="B22" s="34" t="s">
        <v>23</v>
      </c>
      <c r="C22" s="90">
        <f>C20/C21/12*1000</f>
        <v>170265.91760299625</v>
      </c>
      <c r="D22" s="90">
        <f>D20*1000/9/D21</f>
        <v>56755.305867665418</v>
      </c>
      <c r="E22" s="90">
        <f>E20*1000/3/E21</f>
        <v>324593.33333333337</v>
      </c>
      <c r="F22" s="90">
        <v>324593.3</v>
      </c>
    </row>
    <row r="23" spans="1:12" ht="39" x14ac:dyDescent="0.3">
      <c r="A23" s="14" t="s">
        <v>21</v>
      </c>
      <c r="B23" s="34" t="s">
        <v>2</v>
      </c>
      <c r="C23" s="90">
        <v>1520</v>
      </c>
      <c r="D23" s="90">
        <f>C23/12*3</f>
        <v>380</v>
      </c>
      <c r="E23" s="90">
        <v>380.1</v>
      </c>
      <c r="F23" s="90">
        <v>380.1</v>
      </c>
    </row>
    <row r="24" spans="1:12" x14ac:dyDescent="0.3">
      <c r="A24" s="10" t="s">
        <v>4</v>
      </c>
      <c r="B24" s="36" t="s">
        <v>3</v>
      </c>
      <c r="C24" s="90">
        <v>1</v>
      </c>
      <c r="D24" s="90">
        <v>1</v>
      </c>
      <c r="E24" s="90">
        <v>1</v>
      </c>
      <c r="F24" s="90">
        <v>1</v>
      </c>
    </row>
    <row r="25" spans="1:12" ht="21.95" customHeight="1" x14ac:dyDescent="0.3">
      <c r="A25" s="10" t="s">
        <v>22</v>
      </c>
      <c r="B25" s="34" t="s">
        <v>23</v>
      </c>
      <c r="C25" s="90">
        <v>126700</v>
      </c>
      <c r="D25" s="90">
        <v>126700</v>
      </c>
      <c r="E25" s="90">
        <v>126700</v>
      </c>
      <c r="F25" s="90">
        <v>126700</v>
      </c>
    </row>
    <row r="26" spans="1:12" ht="25.5" x14ac:dyDescent="0.3">
      <c r="A26" s="7" t="s">
        <v>19</v>
      </c>
      <c r="B26" s="34" t="s">
        <v>2</v>
      </c>
      <c r="C26" s="90">
        <v>5094</v>
      </c>
      <c r="D26" s="90">
        <f>C26/12*3</f>
        <v>1273.5</v>
      </c>
      <c r="E26" s="90">
        <v>2273.6</v>
      </c>
      <c r="F26" s="90">
        <v>2273.6</v>
      </c>
    </row>
    <row r="27" spans="1:12" x14ac:dyDescent="0.3">
      <c r="A27" s="10" t="s">
        <v>4</v>
      </c>
      <c r="B27" s="36" t="s">
        <v>3</v>
      </c>
      <c r="C27" s="116">
        <v>9.75</v>
      </c>
      <c r="D27" s="116">
        <v>9.75</v>
      </c>
      <c r="E27" s="90">
        <v>12</v>
      </c>
      <c r="F27" s="90">
        <v>12</v>
      </c>
    </row>
    <row r="28" spans="1:12" ht="21.95" customHeight="1" x14ac:dyDescent="0.3">
      <c r="A28" s="10" t="s">
        <v>22</v>
      </c>
      <c r="B28" s="34" t="s">
        <v>23</v>
      </c>
      <c r="C28" s="90">
        <f>C26/C27/12*1000</f>
        <v>43538.461538461539</v>
      </c>
      <c r="D28" s="90">
        <f>D26*1000/9/D27</f>
        <v>14512.820512820514</v>
      </c>
      <c r="E28" s="90">
        <f>E26*1000/3/E27</f>
        <v>63155.555555555555</v>
      </c>
      <c r="F28" s="90">
        <v>65155.6</v>
      </c>
    </row>
    <row r="29" spans="1:12" ht="25.5" x14ac:dyDescent="0.3">
      <c r="A29" s="5" t="s">
        <v>5</v>
      </c>
      <c r="B29" s="34" t="s">
        <v>2</v>
      </c>
      <c r="C29" s="90">
        <v>2014</v>
      </c>
      <c r="D29" s="90">
        <f>C29/12*3</f>
        <v>503.5</v>
      </c>
      <c r="E29" s="90">
        <v>903</v>
      </c>
      <c r="F29" s="90">
        <v>903</v>
      </c>
      <c r="G29" s="43"/>
      <c r="H29" s="43"/>
      <c r="I29" s="43"/>
      <c r="J29" s="47"/>
      <c r="K29" s="47"/>
    </row>
    <row r="30" spans="1:12" ht="36.75" x14ac:dyDescent="0.3">
      <c r="A30" s="12" t="s">
        <v>6</v>
      </c>
      <c r="B30" s="34" t="s">
        <v>2</v>
      </c>
      <c r="C30" s="92">
        <v>5960</v>
      </c>
      <c r="D30" s="90">
        <f>C30/12*3</f>
        <v>1490</v>
      </c>
      <c r="E30" s="92">
        <v>1485.7</v>
      </c>
      <c r="F30" s="92">
        <v>1485.7</v>
      </c>
      <c r="G30" s="73"/>
      <c r="H30" s="56"/>
      <c r="I30" s="56"/>
      <c r="J30" s="56"/>
      <c r="K30" s="56"/>
      <c r="L30" s="56"/>
    </row>
    <row r="31" spans="1:12" ht="25.5" x14ac:dyDescent="0.3">
      <c r="A31" s="12" t="s">
        <v>7</v>
      </c>
      <c r="B31" s="34" t="s">
        <v>2</v>
      </c>
      <c r="C31" s="92">
        <v>0</v>
      </c>
      <c r="D31" s="92">
        <v>0</v>
      </c>
      <c r="E31" s="92">
        <v>0</v>
      </c>
      <c r="F31" s="92"/>
      <c r="G31" s="73"/>
      <c r="H31" s="73"/>
      <c r="I31" s="73"/>
      <c r="J31" s="56"/>
      <c r="K31" s="56"/>
      <c r="L31" s="56"/>
    </row>
    <row r="32" spans="1:12" ht="36.75" x14ac:dyDescent="0.3">
      <c r="A32" s="12" t="s">
        <v>8</v>
      </c>
      <c r="B32" s="34" t="s">
        <v>2</v>
      </c>
      <c r="C32" s="92">
        <v>1100</v>
      </c>
      <c r="D32" s="90">
        <f>C32/12*3</f>
        <v>275</v>
      </c>
      <c r="E32" s="92">
        <v>0</v>
      </c>
      <c r="F32" s="92">
        <v>0</v>
      </c>
      <c r="G32" s="73"/>
      <c r="H32" s="73"/>
      <c r="I32" s="73"/>
      <c r="J32" s="56"/>
      <c r="K32" s="56"/>
      <c r="L32" s="56"/>
    </row>
    <row r="33" spans="1:12" ht="53.25" customHeight="1" x14ac:dyDescent="0.3">
      <c r="A33" s="12" t="s">
        <v>9</v>
      </c>
      <c r="B33" s="34" t="s">
        <v>2</v>
      </c>
      <c r="C33" s="92">
        <v>2168</v>
      </c>
      <c r="D33" s="90">
        <f>C33/12*3</f>
        <v>542</v>
      </c>
      <c r="E33" s="92">
        <v>0</v>
      </c>
      <c r="F33" s="92">
        <v>0</v>
      </c>
      <c r="G33" s="73"/>
      <c r="H33" s="73"/>
      <c r="I33" s="73"/>
      <c r="J33" s="56"/>
      <c r="K33" s="56"/>
      <c r="L33" s="56"/>
    </row>
    <row r="34" spans="1:12" x14ac:dyDescent="0.3">
      <c r="C34" s="18"/>
      <c r="D34" s="18"/>
      <c r="E34" s="18"/>
      <c r="F34" s="1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topLeftCell="A11" zoomScale="60" zoomScaleNormal="60" workbookViewId="0">
      <selection activeCell="F13" sqref="F1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1" style="29" customWidth="1"/>
    <col min="8" max="8" width="12" style="29" customWidth="1"/>
    <col min="9" max="16384" width="9.140625" style="2"/>
  </cols>
  <sheetData>
    <row r="1" spans="1:8" x14ac:dyDescent="0.3">
      <c r="A1" s="119" t="s">
        <v>12</v>
      </c>
      <c r="B1" s="119"/>
      <c r="C1" s="119"/>
      <c r="D1" s="119"/>
      <c r="E1" s="119"/>
      <c r="F1" s="53"/>
    </row>
    <row r="2" spans="1:8" x14ac:dyDescent="0.3">
      <c r="A2" s="119" t="s">
        <v>43</v>
      </c>
      <c r="B2" s="119"/>
      <c r="C2" s="119"/>
      <c r="D2" s="119"/>
      <c r="E2" s="119"/>
      <c r="F2" s="53"/>
    </row>
    <row r="3" spans="1:8" x14ac:dyDescent="0.3">
      <c r="A3" s="1"/>
    </row>
    <row r="4" spans="1:8" ht="45" customHeight="1" x14ac:dyDescent="0.3">
      <c r="A4" s="131" t="s">
        <v>68</v>
      </c>
      <c r="B4" s="131"/>
      <c r="C4" s="131"/>
      <c r="D4" s="131"/>
      <c r="E4" s="131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81</v>
      </c>
      <c r="D9" s="124"/>
      <c r="E9" s="124"/>
      <c r="F9" s="74" t="s">
        <v>82</v>
      </c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48">
        <v>121</v>
      </c>
      <c r="D11" s="48">
        <v>121</v>
      </c>
      <c r="E11" s="48">
        <v>121</v>
      </c>
      <c r="F11" s="48"/>
    </row>
    <row r="12" spans="1:8" ht="25.5" x14ac:dyDescent="0.3">
      <c r="A12" s="10" t="s">
        <v>20</v>
      </c>
      <c r="B12" s="34" t="s">
        <v>2</v>
      </c>
      <c r="C12" s="27">
        <f>(C13-C32)/C11</f>
        <v>618</v>
      </c>
      <c r="D12" s="27">
        <f t="shared" ref="D12:E12" si="0">(D13-D32)/D11</f>
        <v>154.5</v>
      </c>
      <c r="E12" s="27">
        <f t="shared" si="0"/>
        <v>292.84462809917352</v>
      </c>
      <c r="F12" s="27"/>
    </row>
    <row r="13" spans="1:8" ht="25.5" x14ac:dyDescent="0.3">
      <c r="A13" s="5" t="s">
        <v>100</v>
      </c>
      <c r="B13" s="34" t="s">
        <v>2</v>
      </c>
      <c r="C13" s="71">
        <f>C15+C29+C30+C31+C32+C33</f>
        <v>75538</v>
      </c>
      <c r="D13" s="71">
        <f>D15+D29+D30+D31+D32+D33</f>
        <v>18884.5</v>
      </c>
      <c r="E13" s="71">
        <f>E15+E29+E30+E31+E32+E33</f>
        <v>35434.199999999997</v>
      </c>
      <c r="F13" s="70">
        <f>F15+F29+F30</f>
        <v>35434.199999999997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8" ht="25.5" x14ac:dyDescent="0.3">
      <c r="A15" s="5" t="s">
        <v>101</v>
      </c>
      <c r="B15" s="34" t="s">
        <v>2</v>
      </c>
      <c r="C15" s="70">
        <f>C17+C20+C23+C26</f>
        <v>50532</v>
      </c>
      <c r="D15" s="70">
        <f t="shared" ref="D15:F15" si="2">D17+D20+D23+D26</f>
        <v>12633</v>
      </c>
      <c r="E15" s="70">
        <f t="shared" si="2"/>
        <v>25743.8</v>
      </c>
      <c r="F15" s="70">
        <f t="shared" si="2"/>
        <v>25743.8</v>
      </c>
      <c r="G15" s="49"/>
      <c r="H15" s="72"/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1" s="18" customFormat="1" ht="25.5" x14ac:dyDescent="0.3">
      <c r="A17" s="20" t="s">
        <v>25</v>
      </c>
      <c r="B17" s="17" t="s">
        <v>2</v>
      </c>
      <c r="C17" s="90">
        <v>8900</v>
      </c>
      <c r="D17" s="90">
        <f>C17/12*3</f>
        <v>2225</v>
      </c>
      <c r="E17" s="90">
        <v>2713.8</v>
      </c>
      <c r="F17" s="90">
        <v>2713.8</v>
      </c>
      <c r="G17" s="49"/>
      <c r="H17" s="29"/>
    </row>
    <row r="18" spans="1:11" s="18" customFormat="1" x14ac:dyDescent="0.3">
      <c r="A18" s="21" t="s">
        <v>4</v>
      </c>
      <c r="B18" s="22" t="s">
        <v>3</v>
      </c>
      <c r="C18" s="90">
        <v>3</v>
      </c>
      <c r="D18" s="90">
        <v>3</v>
      </c>
      <c r="E18" s="90">
        <v>3</v>
      </c>
      <c r="F18" s="90">
        <v>3</v>
      </c>
      <c r="G18" s="29"/>
      <c r="H18" s="29"/>
    </row>
    <row r="19" spans="1:11" s="18" customFormat="1" ht="21.95" customHeight="1" x14ac:dyDescent="0.3">
      <c r="A19" s="21" t="s">
        <v>22</v>
      </c>
      <c r="B19" s="17" t="s">
        <v>23</v>
      </c>
      <c r="C19" s="90">
        <f>C17/C18/12*1000</f>
        <v>247222.22222222219</v>
      </c>
      <c r="D19" s="90">
        <f>D17*1000/9/D18</f>
        <v>82407.407407407401</v>
      </c>
      <c r="E19" s="90">
        <f>E17*1000/3/E18</f>
        <v>301533.33333333331</v>
      </c>
      <c r="F19" s="90">
        <v>301533.3</v>
      </c>
      <c r="G19" s="29"/>
      <c r="H19" s="29"/>
    </row>
    <row r="20" spans="1:11" s="18" customFormat="1" ht="25.5" x14ac:dyDescent="0.3">
      <c r="A20" s="20" t="s">
        <v>26</v>
      </c>
      <c r="B20" s="17" t="s">
        <v>2</v>
      </c>
      <c r="C20" s="90">
        <v>24232</v>
      </c>
      <c r="D20" s="90">
        <f>C20/12*3</f>
        <v>6058</v>
      </c>
      <c r="E20" s="90">
        <v>16361.6</v>
      </c>
      <c r="F20" s="90">
        <v>16361.6</v>
      </c>
      <c r="G20" s="49"/>
      <c r="H20" s="29"/>
    </row>
    <row r="21" spans="1:11" x14ac:dyDescent="0.3">
      <c r="A21" s="10" t="s">
        <v>4</v>
      </c>
      <c r="B21" s="22" t="s">
        <v>3</v>
      </c>
      <c r="C21" s="90">
        <v>22.3</v>
      </c>
      <c r="D21" s="90">
        <v>22.3</v>
      </c>
      <c r="E21" s="90">
        <v>21</v>
      </c>
      <c r="F21" s="90"/>
    </row>
    <row r="22" spans="1:11" ht="21.95" customHeight="1" x14ac:dyDescent="0.3">
      <c r="A22" s="10" t="s">
        <v>22</v>
      </c>
      <c r="B22" s="17" t="s">
        <v>23</v>
      </c>
      <c r="C22" s="90">
        <f>C20/C21/12*1000</f>
        <v>90553.064275037352</v>
      </c>
      <c r="D22" s="90">
        <f>D20*1000/9/D21</f>
        <v>30184.354758345788</v>
      </c>
      <c r="E22" s="90">
        <f>E20*1000/3/E21</f>
        <v>259707.93650793651</v>
      </c>
      <c r="F22" s="90">
        <v>259707.9</v>
      </c>
    </row>
    <row r="23" spans="1:11" ht="39" x14ac:dyDescent="0.3">
      <c r="A23" s="14" t="s">
        <v>21</v>
      </c>
      <c r="B23" s="17" t="s">
        <v>2</v>
      </c>
      <c r="C23" s="90">
        <v>8300</v>
      </c>
      <c r="D23" s="90">
        <f>C23/12*3</f>
        <v>2075</v>
      </c>
      <c r="E23" s="90">
        <v>1840.6</v>
      </c>
      <c r="F23" s="90">
        <v>1840.6</v>
      </c>
      <c r="G23" s="49"/>
    </row>
    <row r="24" spans="1:11" x14ac:dyDescent="0.3">
      <c r="A24" s="10" t="s">
        <v>4</v>
      </c>
      <c r="B24" s="22" t="s">
        <v>3</v>
      </c>
      <c r="C24" s="90">
        <v>2</v>
      </c>
      <c r="D24" s="90">
        <v>2</v>
      </c>
      <c r="E24" s="90">
        <v>3</v>
      </c>
      <c r="F24" s="90"/>
    </row>
    <row r="25" spans="1:11" ht="21.95" customHeight="1" x14ac:dyDescent="0.3">
      <c r="A25" s="10" t="s">
        <v>22</v>
      </c>
      <c r="B25" s="17" t="s">
        <v>23</v>
      </c>
      <c r="C25" s="90">
        <f>C23/C24/12*1000</f>
        <v>345833.33333333331</v>
      </c>
      <c r="D25" s="90">
        <f>D23*1000/9/D24</f>
        <v>115277.77777777778</v>
      </c>
      <c r="E25" s="90">
        <f>E23*1000/3/E24</f>
        <v>204511.11111111112</v>
      </c>
      <c r="F25" s="90">
        <v>204511.1</v>
      </c>
    </row>
    <row r="26" spans="1:11" ht="25.5" x14ac:dyDescent="0.3">
      <c r="A26" s="7" t="s">
        <v>19</v>
      </c>
      <c r="B26" s="17" t="s">
        <v>2</v>
      </c>
      <c r="C26" s="90">
        <v>9100</v>
      </c>
      <c r="D26" s="90">
        <f>C26/12*3</f>
        <v>2275</v>
      </c>
      <c r="E26" s="90">
        <v>4827.8</v>
      </c>
      <c r="F26" s="90">
        <v>4827.8</v>
      </c>
      <c r="G26" s="49"/>
    </row>
    <row r="27" spans="1:11" x14ac:dyDescent="0.3">
      <c r="A27" s="10" t="s">
        <v>4</v>
      </c>
      <c r="B27" s="22" t="s">
        <v>3</v>
      </c>
      <c r="C27" s="90">
        <v>11.5</v>
      </c>
      <c r="D27" s="90">
        <v>11.5</v>
      </c>
      <c r="E27" s="90">
        <v>30</v>
      </c>
      <c r="F27" s="90">
        <v>30</v>
      </c>
    </row>
    <row r="28" spans="1:11" ht="21.95" customHeight="1" x14ac:dyDescent="0.3">
      <c r="A28" s="10" t="s">
        <v>22</v>
      </c>
      <c r="B28" s="17" t="s">
        <v>23</v>
      </c>
      <c r="C28" s="90">
        <f>C26/C27/12*1000</f>
        <v>65942.028985507248</v>
      </c>
      <c r="D28" s="90">
        <f>D26*1000/9/D27</f>
        <v>21980.676328502417</v>
      </c>
      <c r="E28" s="90">
        <f>E26*1000/3/E27</f>
        <v>53642.222222222226</v>
      </c>
      <c r="F28" s="90">
        <v>53462.2</v>
      </c>
    </row>
    <row r="29" spans="1:11" ht="25.5" x14ac:dyDescent="0.3">
      <c r="A29" s="5" t="s">
        <v>5</v>
      </c>
      <c r="B29" s="17" t="s">
        <v>2</v>
      </c>
      <c r="C29" s="90">
        <v>4369</v>
      </c>
      <c r="D29" s="90">
        <f>C29/12*3</f>
        <v>1092.25</v>
      </c>
      <c r="E29" s="90">
        <v>2710.7</v>
      </c>
      <c r="F29" s="90">
        <v>2710.7</v>
      </c>
      <c r="G29" s="43"/>
      <c r="H29" s="43"/>
      <c r="I29" s="43"/>
      <c r="J29" s="47"/>
      <c r="K29" s="47"/>
    </row>
    <row r="30" spans="1:11" ht="36.75" x14ac:dyDescent="0.3">
      <c r="A30" s="12" t="s">
        <v>6</v>
      </c>
      <c r="B30" s="17" t="s">
        <v>2</v>
      </c>
      <c r="C30" s="92">
        <v>9640</v>
      </c>
      <c r="D30" s="90">
        <f>C30/12*3</f>
        <v>2410</v>
      </c>
      <c r="E30" s="92">
        <v>6979.7</v>
      </c>
      <c r="F30" s="92">
        <v>6979.7</v>
      </c>
      <c r="G30" s="43"/>
      <c r="H30" s="43"/>
      <c r="I30" s="47"/>
      <c r="J30" s="47"/>
      <c r="K30" s="47"/>
    </row>
    <row r="31" spans="1:11" ht="25.5" x14ac:dyDescent="0.3">
      <c r="A31" s="12" t="s">
        <v>7</v>
      </c>
      <c r="B31" s="17" t="s">
        <v>2</v>
      </c>
      <c r="C31" s="92">
        <v>150</v>
      </c>
      <c r="D31" s="90">
        <f>C31/12*3</f>
        <v>37.5</v>
      </c>
      <c r="E31" s="92">
        <v>0</v>
      </c>
      <c r="F31" s="92">
        <v>0</v>
      </c>
      <c r="G31" s="63"/>
      <c r="H31" s="63"/>
      <c r="I31" s="64"/>
      <c r="J31" s="64"/>
      <c r="K31" s="64"/>
    </row>
    <row r="32" spans="1:11" ht="36.75" x14ac:dyDescent="0.3">
      <c r="A32" s="12" t="s">
        <v>8</v>
      </c>
      <c r="B32" s="17" t="s">
        <v>2</v>
      </c>
      <c r="C32" s="92">
        <v>760</v>
      </c>
      <c r="D32" s="90">
        <f>C32/12*3</f>
        <v>190</v>
      </c>
      <c r="E32" s="92">
        <v>0</v>
      </c>
      <c r="F32" s="92">
        <v>0</v>
      </c>
    </row>
    <row r="33" spans="1:6" ht="60" customHeight="1" x14ac:dyDescent="0.3">
      <c r="A33" s="12" t="s">
        <v>9</v>
      </c>
      <c r="B33" s="17" t="s">
        <v>2</v>
      </c>
      <c r="C33" s="92">
        <v>10087</v>
      </c>
      <c r="D33" s="90">
        <f>C33/12*3</f>
        <v>2521.75</v>
      </c>
      <c r="E33" s="92">
        <v>0</v>
      </c>
      <c r="F33" s="92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topLeftCell="A20" zoomScale="70" zoomScaleNormal="70" workbookViewId="0">
      <selection activeCell="F23" sqref="F23:F30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3" width="12" style="29" customWidth="1"/>
    <col min="4" max="4" width="16.42578125" style="29" customWidth="1"/>
    <col min="5" max="5" width="13.140625" style="29" customWidth="1"/>
    <col min="6" max="6" width="18.140625" style="29" customWidth="1"/>
    <col min="7" max="7" width="8.42578125" style="29" customWidth="1"/>
    <col min="8" max="8" width="12" style="2" customWidth="1"/>
    <col min="9" max="16384" width="9.140625" style="2"/>
  </cols>
  <sheetData>
    <row r="1" spans="1:8" x14ac:dyDescent="0.3">
      <c r="A1" s="119" t="s">
        <v>12</v>
      </c>
      <c r="B1" s="119"/>
      <c r="C1" s="119"/>
      <c r="D1" s="119"/>
      <c r="E1" s="119"/>
      <c r="F1" s="53"/>
    </row>
    <row r="2" spans="1:8" x14ac:dyDescent="0.3">
      <c r="A2" s="119" t="s">
        <v>43</v>
      </c>
      <c r="B2" s="119"/>
      <c r="C2" s="119"/>
      <c r="D2" s="119"/>
      <c r="E2" s="119"/>
      <c r="F2" s="53"/>
    </row>
    <row r="3" spans="1:8" x14ac:dyDescent="0.3">
      <c r="A3" s="1"/>
    </row>
    <row r="4" spans="1:8" ht="45" customHeight="1" x14ac:dyDescent="0.3">
      <c r="A4" s="131" t="s">
        <v>69</v>
      </c>
      <c r="B4" s="131"/>
      <c r="C4" s="131"/>
      <c r="D4" s="131"/>
      <c r="E4" s="131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37</v>
      </c>
      <c r="D9" s="124"/>
      <c r="E9" s="124"/>
      <c r="F9" s="60"/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 t="s">
        <v>83</v>
      </c>
    </row>
    <row r="11" spans="1:8" x14ac:dyDescent="0.3">
      <c r="A11" s="5" t="s">
        <v>18</v>
      </c>
      <c r="B11" s="34" t="s">
        <v>10</v>
      </c>
      <c r="C11" s="48">
        <v>70</v>
      </c>
      <c r="D11" s="48">
        <v>70</v>
      </c>
      <c r="E11" s="48">
        <v>70</v>
      </c>
      <c r="F11" s="48"/>
    </row>
    <row r="12" spans="1:8" ht="25.5" x14ac:dyDescent="0.3">
      <c r="A12" s="10" t="s">
        <v>20</v>
      </c>
      <c r="B12" s="34" t="s">
        <v>2</v>
      </c>
      <c r="C12" s="27">
        <f>(C13-C32)/C11</f>
        <v>944.7285714285714</v>
      </c>
      <c r="D12" s="27">
        <f t="shared" ref="D12:E12" si="0">(D13-D32)/D11</f>
        <v>236.18214285714285</v>
      </c>
      <c r="E12" s="27">
        <f t="shared" si="0"/>
        <v>391.50999999999993</v>
      </c>
      <c r="F12" s="27"/>
    </row>
    <row r="13" spans="1:8" ht="25.5" x14ac:dyDescent="0.3">
      <c r="A13" s="5" t="s">
        <v>31</v>
      </c>
      <c r="B13" s="34" t="s">
        <v>2</v>
      </c>
      <c r="C13" s="71">
        <f>C15+C29+C30+C31+C32+C33</f>
        <v>67891</v>
      </c>
      <c r="D13" s="71">
        <f>D15+D29+D30+D31+D32+D33</f>
        <v>16972.75</v>
      </c>
      <c r="E13" s="71">
        <f>E15+E29+E30+E31+E32+E33</f>
        <v>27405.699999999997</v>
      </c>
      <c r="F13" s="70">
        <f>F15+F29+F30</f>
        <v>27405.699999999997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 x14ac:dyDescent="0.3">
      <c r="A15" s="5" t="s">
        <v>95</v>
      </c>
      <c r="B15" s="34" t="s">
        <v>2</v>
      </c>
      <c r="C15" s="70">
        <f>C17+C20+C23+C26</f>
        <v>48408</v>
      </c>
      <c r="D15" s="70">
        <f t="shared" ref="D15" si="2">D17+D20+D23+D26</f>
        <v>12102</v>
      </c>
      <c r="E15" s="70">
        <v>17047.599999999999</v>
      </c>
      <c r="F15" s="70">
        <v>17047.599999999999</v>
      </c>
    </row>
    <row r="16" spans="1:8" x14ac:dyDescent="0.3">
      <c r="A16" s="8" t="s">
        <v>1</v>
      </c>
      <c r="B16" s="35"/>
      <c r="C16" s="26"/>
      <c r="D16" s="26"/>
      <c r="E16" s="26"/>
      <c r="F16" s="26"/>
    </row>
    <row r="17" spans="1:11" s="18" customFormat="1" ht="25.5" x14ac:dyDescent="0.3">
      <c r="A17" s="20" t="s">
        <v>25</v>
      </c>
      <c r="B17" s="34" t="s">
        <v>2</v>
      </c>
      <c r="C17" s="46">
        <v>2958</v>
      </c>
      <c r="D17" s="46">
        <f>C17/12*3</f>
        <v>739.5</v>
      </c>
      <c r="E17" s="46">
        <v>964.5</v>
      </c>
      <c r="F17" s="48">
        <v>964.5</v>
      </c>
      <c r="G17" s="29"/>
    </row>
    <row r="18" spans="1:11" s="18" customFormat="1" x14ac:dyDescent="0.3">
      <c r="A18" s="21" t="s">
        <v>4</v>
      </c>
      <c r="B18" s="36" t="s">
        <v>3</v>
      </c>
      <c r="C18" s="20">
        <v>2</v>
      </c>
      <c r="D18" s="20">
        <v>2</v>
      </c>
      <c r="E18" s="20">
        <v>1</v>
      </c>
      <c r="F18" s="26"/>
      <c r="G18" s="29"/>
    </row>
    <row r="19" spans="1:11" s="18" customFormat="1" ht="21.95" customHeight="1" x14ac:dyDescent="0.3">
      <c r="A19" s="21" t="s">
        <v>22</v>
      </c>
      <c r="B19" s="34" t="s">
        <v>23</v>
      </c>
      <c r="C19" s="27">
        <f>C17/C18/12*1000</f>
        <v>123250</v>
      </c>
      <c r="D19" s="27">
        <f>D17*1000/9/D18</f>
        <v>41083.333333333336</v>
      </c>
      <c r="E19" s="27">
        <f>E17*1000/3/E18</f>
        <v>321500</v>
      </c>
      <c r="F19" s="27">
        <v>321500</v>
      </c>
      <c r="G19" s="29"/>
    </row>
    <row r="20" spans="1:11" s="18" customFormat="1" ht="25.5" x14ac:dyDescent="0.3">
      <c r="A20" s="20" t="s">
        <v>26</v>
      </c>
      <c r="B20" s="34" t="s">
        <v>2</v>
      </c>
      <c r="C20" s="20">
        <v>33599</v>
      </c>
      <c r="D20" s="20">
        <f>C20/12*3</f>
        <v>8399.75</v>
      </c>
      <c r="E20" s="20">
        <v>12580.3</v>
      </c>
      <c r="F20" s="92">
        <v>12580.3</v>
      </c>
      <c r="G20" s="29"/>
    </row>
    <row r="21" spans="1:11" x14ac:dyDescent="0.3">
      <c r="A21" s="10" t="s">
        <v>4</v>
      </c>
      <c r="B21" s="36" t="s">
        <v>3</v>
      </c>
      <c r="C21" s="20">
        <v>17.899999999999999</v>
      </c>
      <c r="D21" s="20">
        <v>17.899999999999999</v>
      </c>
      <c r="E21" s="20">
        <v>13</v>
      </c>
      <c r="F21" s="92">
        <v>13</v>
      </c>
    </row>
    <row r="22" spans="1:11" ht="21.95" customHeight="1" x14ac:dyDescent="0.3">
      <c r="A22" s="10" t="s">
        <v>22</v>
      </c>
      <c r="B22" s="34" t="s">
        <v>23</v>
      </c>
      <c r="C22" s="90">
        <f>C20/C21/12*1000</f>
        <v>156419.9255121043</v>
      </c>
      <c r="D22" s="90">
        <f>D20*1000/9/D21</f>
        <v>52139.975170701429</v>
      </c>
      <c r="E22" s="90">
        <f>E20*1000/3/E21</f>
        <v>322571.79487179487</v>
      </c>
      <c r="F22" s="90">
        <v>322571.8</v>
      </c>
    </row>
    <row r="23" spans="1:11" ht="39" x14ac:dyDescent="0.3">
      <c r="A23" s="14" t="s">
        <v>21</v>
      </c>
      <c r="B23" s="34" t="s">
        <v>2</v>
      </c>
      <c r="C23" s="20">
        <v>3786</v>
      </c>
      <c r="D23" s="20">
        <f>C23/12*3</f>
        <v>946.5</v>
      </c>
      <c r="E23" s="20">
        <v>946.5</v>
      </c>
      <c r="F23" s="92">
        <v>946.5</v>
      </c>
    </row>
    <row r="24" spans="1:11" x14ac:dyDescent="0.3">
      <c r="A24" s="10" t="s">
        <v>4</v>
      </c>
      <c r="B24" s="36" t="s">
        <v>3</v>
      </c>
      <c r="C24" s="20">
        <v>2.5</v>
      </c>
      <c r="D24" s="20">
        <v>2.5</v>
      </c>
      <c r="E24" s="20">
        <v>3</v>
      </c>
      <c r="F24" s="92">
        <v>3</v>
      </c>
    </row>
    <row r="25" spans="1:11" ht="21.95" customHeight="1" x14ac:dyDescent="0.3">
      <c r="A25" s="10" t="s">
        <v>22</v>
      </c>
      <c r="B25" s="34" t="s">
        <v>23</v>
      </c>
      <c r="C25" s="90">
        <f>C23/C24/12*1000</f>
        <v>126200</v>
      </c>
      <c r="D25" s="90">
        <f>D23*1000/9/D24</f>
        <v>42066.666666666672</v>
      </c>
      <c r="E25" s="90">
        <f>E23*1000/3/E24</f>
        <v>105166.66666666667</v>
      </c>
      <c r="F25" s="90">
        <v>105166.7</v>
      </c>
    </row>
    <row r="26" spans="1:11" ht="25.5" x14ac:dyDescent="0.3">
      <c r="A26" s="7" t="s">
        <v>19</v>
      </c>
      <c r="B26" s="34" t="s">
        <v>2</v>
      </c>
      <c r="C26" s="20">
        <v>8065</v>
      </c>
      <c r="D26" s="20">
        <f>C26/12*3</f>
        <v>2016.25</v>
      </c>
      <c r="E26" s="20">
        <v>2556.3000000000002</v>
      </c>
      <c r="F26" s="92">
        <v>2556.3000000000002</v>
      </c>
    </row>
    <row r="27" spans="1:11" x14ac:dyDescent="0.3">
      <c r="A27" s="10" t="s">
        <v>4</v>
      </c>
      <c r="B27" s="36" t="s">
        <v>3</v>
      </c>
      <c r="C27" s="20">
        <v>10.5</v>
      </c>
      <c r="D27" s="20">
        <v>10.5</v>
      </c>
      <c r="E27" s="20">
        <v>15</v>
      </c>
      <c r="F27" s="92">
        <v>15</v>
      </c>
    </row>
    <row r="28" spans="1:11" ht="21.95" customHeight="1" x14ac:dyDescent="0.3">
      <c r="A28" s="10" t="s">
        <v>22</v>
      </c>
      <c r="B28" s="34" t="s">
        <v>23</v>
      </c>
      <c r="C28" s="90">
        <f>C26/C27/12*1000</f>
        <v>64007.936507936509</v>
      </c>
      <c r="D28" s="90">
        <f>D26*1000/9/D27</f>
        <v>21335.978835978836</v>
      </c>
      <c r="E28" s="90">
        <f>E26*1000/3/E27</f>
        <v>56806.666666666664</v>
      </c>
      <c r="F28" s="90">
        <v>56806.7</v>
      </c>
    </row>
    <row r="29" spans="1:11" ht="25.5" x14ac:dyDescent="0.3">
      <c r="A29" s="5" t="s">
        <v>5</v>
      </c>
      <c r="B29" s="34" t="s">
        <v>2</v>
      </c>
      <c r="C29" s="92">
        <v>3223</v>
      </c>
      <c r="D29" s="20">
        <f>C29/12*3</f>
        <v>805.75</v>
      </c>
      <c r="E29" s="92">
        <v>1751.3</v>
      </c>
      <c r="F29" s="90">
        <v>1751.3</v>
      </c>
      <c r="G29" s="43"/>
      <c r="H29" s="43"/>
      <c r="I29" s="43"/>
      <c r="J29" s="47"/>
      <c r="K29" s="47"/>
    </row>
    <row r="30" spans="1:11" ht="36.75" x14ac:dyDescent="0.3">
      <c r="A30" s="12" t="s">
        <v>6</v>
      </c>
      <c r="B30" s="34" t="s">
        <v>2</v>
      </c>
      <c r="C30" s="92">
        <v>11801</v>
      </c>
      <c r="D30" s="20">
        <f>C30/12*3</f>
        <v>2950.25</v>
      </c>
      <c r="E30" s="90">
        <v>8606.7999999999993</v>
      </c>
      <c r="F30" s="90">
        <v>8606.7999999999993</v>
      </c>
      <c r="G30" s="43"/>
      <c r="H30" s="43"/>
      <c r="I30" s="47"/>
      <c r="J30" s="47"/>
      <c r="K30" s="47"/>
    </row>
    <row r="31" spans="1:11" ht="25.5" x14ac:dyDescent="0.3">
      <c r="A31" s="12" t="s">
        <v>7</v>
      </c>
      <c r="B31" s="34" t="s">
        <v>2</v>
      </c>
      <c r="C31" s="92">
        <v>150</v>
      </c>
      <c r="D31" s="20">
        <f>C31/12*3</f>
        <v>37.5</v>
      </c>
      <c r="E31" s="92">
        <v>0</v>
      </c>
      <c r="F31" s="90">
        <v>0</v>
      </c>
      <c r="G31" s="63"/>
      <c r="H31" s="64"/>
      <c r="I31" s="64"/>
      <c r="J31" s="64"/>
      <c r="K31" s="64"/>
    </row>
    <row r="32" spans="1:11" ht="36.75" x14ac:dyDescent="0.3">
      <c r="A32" s="12" t="s">
        <v>8</v>
      </c>
      <c r="B32" s="34" t="s">
        <v>2</v>
      </c>
      <c r="C32" s="92">
        <v>1760</v>
      </c>
      <c r="D32" s="20">
        <f>C32/12*3</f>
        <v>440</v>
      </c>
      <c r="E32" s="90">
        <v>0</v>
      </c>
      <c r="F32" s="90">
        <v>0</v>
      </c>
    </row>
    <row r="33" spans="1:6" ht="65.25" customHeight="1" x14ac:dyDescent="0.3">
      <c r="A33" s="12" t="s">
        <v>9</v>
      </c>
      <c r="B33" s="34" t="s">
        <v>2</v>
      </c>
      <c r="C33" s="92">
        <v>2549</v>
      </c>
      <c r="D33" s="20">
        <f>C33/12*3</f>
        <v>637.25</v>
      </c>
      <c r="E33" s="90">
        <v>0</v>
      </c>
      <c r="F33" s="90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4"/>
  <sheetViews>
    <sheetView topLeftCell="A19" zoomScale="70" zoomScaleNormal="70" workbookViewId="0">
      <selection activeCell="I17" sqref="I17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4.140625" style="31" customWidth="1"/>
    <col min="5" max="6" width="13.140625" style="31" customWidth="1"/>
    <col min="7" max="16384" width="9.140625" style="2"/>
  </cols>
  <sheetData>
    <row r="1" spans="1:6" x14ac:dyDescent="0.3">
      <c r="A1" s="119" t="s">
        <v>12</v>
      </c>
      <c r="B1" s="119"/>
      <c r="C1" s="119"/>
      <c r="D1" s="119"/>
      <c r="E1" s="119"/>
      <c r="F1" s="61"/>
    </row>
    <row r="2" spans="1:6" x14ac:dyDescent="0.3">
      <c r="A2" s="119" t="s">
        <v>43</v>
      </c>
      <c r="B2" s="119"/>
      <c r="C2" s="119"/>
      <c r="D2" s="119"/>
      <c r="E2" s="119"/>
      <c r="F2" s="61"/>
    </row>
    <row r="3" spans="1:6" x14ac:dyDescent="0.3">
      <c r="A3" s="1"/>
    </row>
    <row r="4" spans="1:6" ht="44.25" customHeight="1" x14ac:dyDescent="0.3">
      <c r="A4" s="120" t="s">
        <v>40</v>
      </c>
      <c r="B4" s="120"/>
      <c r="C4" s="120"/>
      <c r="D4" s="120"/>
      <c r="E4" s="120"/>
      <c r="F4" s="62"/>
    </row>
    <row r="5" spans="1:6" ht="30" customHeight="1" x14ac:dyDescent="0.3">
      <c r="A5" s="127" t="s">
        <v>39</v>
      </c>
      <c r="B5" s="128"/>
      <c r="C5" s="128"/>
      <c r="D5" s="128"/>
      <c r="E5" s="128"/>
      <c r="F5" s="62"/>
    </row>
    <row r="6" spans="1:6" ht="15.75" customHeight="1" x14ac:dyDescent="0.3">
      <c r="A6" s="121" t="s">
        <v>13</v>
      </c>
      <c r="B6" s="121"/>
      <c r="C6" s="121"/>
      <c r="D6" s="121"/>
      <c r="E6" s="121"/>
      <c r="F6" s="59"/>
    </row>
    <row r="7" spans="1:6" x14ac:dyDescent="0.3">
      <c r="A7" s="4"/>
    </row>
    <row r="8" spans="1:6" x14ac:dyDescent="0.3">
      <c r="A8" s="13" t="s">
        <v>14</v>
      </c>
    </row>
    <row r="9" spans="1:6" x14ac:dyDescent="0.3">
      <c r="A9" s="1"/>
    </row>
    <row r="10" spans="1:6" x14ac:dyDescent="0.3">
      <c r="A10" s="122" t="s">
        <v>24</v>
      </c>
      <c r="B10" s="123" t="s">
        <v>15</v>
      </c>
      <c r="C10" s="124" t="s">
        <v>41</v>
      </c>
      <c r="D10" s="124"/>
      <c r="E10" s="124"/>
      <c r="F10" s="109" t="s">
        <v>42</v>
      </c>
    </row>
    <row r="11" spans="1:6" ht="40.5" x14ac:dyDescent="0.3">
      <c r="A11" s="122"/>
      <c r="B11" s="123"/>
      <c r="C11" s="32" t="s">
        <v>16</v>
      </c>
      <c r="D11" s="32" t="s">
        <v>17</v>
      </c>
      <c r="E11" s="33" t="s">
        <v>11</v>
      </c>
      <c r="F11" s="33"/>
    </row>
    <row r="12" spans="1:6" x14ac:dyDescent="0.3">
      <c r="A12" s="5" t="s">
        <v>18</v>
      </c>
      <c r="B12" s="34" t="s">
        <v>10</v>
      </c>
      <c r="C12" s="45">
        <v>485</v>
      </c>
      <c r="D12" s="45">
        <v>485</v>
      </c>
      <c r="E12" s="45">
        <v>485</v>
      </c>
      <c r="F12" s="45">
        <v>485</v>
      </c>
    </row>
    <row r="13" spans="1:6" ht="25.5" x14ac:dyDescent="0.3">
      <c r="A13" s="10" t="s">
        <v>20</v>
      </c>
      <c r="B13" s="34" t="s">
        <v>2</v>
      </c>
      <c r="C13" s="27">
        <f t="shared" ref="C13" si="0">(C14-C33)/C12</f>
        <v>398.48659793814431</v>
      </c>
      <c r="D13" s="27">
        <f t="shared" ref="D13:E13" si="1">(D14-D33)/D12</f>
        <v>139.70618556701032</v>
      </c>
      <c r="E13" s="27">
        <f t="shared" si="1"/>
        <v>112.28350515463917</v>
      </c>
      <c r="F13" s="27"/>
    </row>
    <row r="14" spans="1:6" ht="25.5" x14ac:dyDescent="0.3">
      <c r="A14" s="5" t="s">
        <v>91</v>
      </c>
      <c r="B14" s="34" t="s">
        <v>2</v>
      </c>
      <c r="C14" s="70">
        <f>C16+C30+C31+C32+C33+C34</f>
        <v>201206</v>
      </c>
      <c r="D14" s="70">
        <f>D16+D30+D31+D32+D33+D34</f>
        <v>67757.5</v>
      </c>
      <c r="E14" s="70">
        <f>E16+E30+E31+E32+E33+E34</f>
        <v>54457.5</v>
      </c>
      <c r="F14" s="70">
        <f>F16+F30+F31+F32+F33+F34</f>
        <v>54457.5</v>
      </c>
    </row>
    <row r="15" spans="1:6" x14ac:dyDescent="0.3">
      <c r="A15" s="8" t="s">
        <v>0</v>
      </c>
      <c r="B15" s="35"/>
      <c r="C15" s="27">
        <v>0</v>
      </c>
      <c r="D15" s="27">
        <f t="shared" ref="D15" si="2">C15</f>
        <v>0</v>
      </c>
      <c r="E15" s="27">
        <v>0</v>
      </c>
      <c r="F15" s="27"/>
    </row>
    <row r="16" spans="1:6" ht="25.5" x14ac:dyDescent="0.3">
      <c r="A16" s="5" t="s">
        <v>92</v>
      </c>
      <c r="B16" s="34" t="s">
        <v>2</v>
      </c>
      <c r="C16" s="70">
        <f>C18+C21+C24+C27</f>
        <v>155916</v>
      </c>
      <c r="D16" s="70">
        <f t="shared" ref="D16" si="3">D18+D21+D24+D27</f>
        <v>45698</v>
      </c>
      <c r="E16" s="70">
        <v>44804.7</v>
      </c>
      <c r="F16" s="70">
        <v>44804.7</v>
      </c>
    </row>
    <row r="17" spans="1:7" x14ac:dyDescent="0.3">
      <c r="A17" s="8" t="s">
        <v>1</v>
      </c>
      <c r="B17" s="35"/>
      <c r="C17" s="26"/>
      <c r="D17" s="26"/>
      <c r="E17" s="26"/>
      <c r="F17" s="26"/>
    </row>
    <row r="18" spans="1:7" s="18" customFormat="1" ht="25.5" x14ac:dyDescent="0.3">
      <c r="A18" s="20" t="s">
        <v>25</v>
      </c>
      <c r="B18" s="34" t="s">
        <v>2</v>
      </c>
      <c r="C18" s="46">
        <v>20240</v>
      </c>
      <c r="D18" s="46">
        <f>C18/12*3</f>
        <v>5060</v>
      </c>
      <c r="E18" s="46">
        <v>5060.2</v>
      </c>
      <c r="F18" s="46">
        <v>5060.2</v>
      </c>
    </row>
    <row r="19" spans="1:7" s="18" customFormat="1" x14ac:dyDescent="0.3">
      <c r="A19" s="21" t="s">
        <v>4</v>
      </c>
      <c r="B19" s="36" t="s">
        <v>3</v>
      </c>
      <c r="C19" s="20">
        <v>4</v>
      </c>
      <c r="D19" s="20">
        <v>4</v>
      </c>
      <c r="E19" s="26">
        <v>5</v>
      </c>
      <c r="F19" s="26">
        <v>5</v>
      </c>
    </row>
    <row r="20" spans="1:7" s="18" customFormat="1" ht="21.95" customHeight="1" x14ac:dyDescent="0.3">
      <c r="A20" s="21" t="s">
        <v>22</v>
      </c>
      <c r="B20" s="34" t="s">
        <v>23</v>
      </c>
      <c r="C20" s="27">
        <f>C18*1000/12/C19</f>
        <v>421666.66666666669</v>
      </c>
      <c r="D20" s="27">
        <f>D18*1000/3/D19</f>
        <v>421666.66666666669</v>
      </c>
      <c r="E20" s="27">
        <v>1012040</v>
      </c>
      <c r="F20" s="27">
        <v>1012040</v>
      </c>
    </row>
    <row r="21" spans="1:7" s="18" customFormat="1" ht="25.5" x14ac:dyDescent="0.3">
      <c r="A21" s="20" t="s">
        <v>29</v>
      </c>
      <c r="B21" s="34" t="s">
        <v>2</v>
      </c>
      <c r="C21" s="46">
        <v>114520</v>
      </c>
      <c r="D21" s="46">
        <f>C21/12*3</f>
        <v>28630</v>
      </c>
      <c r="E21" s="46">
        <v>33630</v>
      </c>
      <c r="F21" s="46">
        <v>33630</v>
      </c>
    </row>
    <row r="22" spans="1:7" x14ac:dyDescent="0.3">
      <c r="A22" s="10" t="s">
        <v>4</v>
      </c>
      <c r="B22" s="36" t="s">
        <v>3</v>
      </c>
      <c r="C22" s="20">
        <v>43.9</v>
      </c>
      <c r="D22" s="20">
        <v>43.9</v>
      </c>
      <c r="E22" s="26">
        <v>40</v>
      </c>
      <c r="F22" s="26">
        <v>40</v>
      </c>
    </row>
    <row r="23" spans="1:7" ht="21.95" customHeight="1" x14ac:dyDescent="0.3">
      <c r="A23" s="10" t="s">
        <v>22</v>
      </c>
      <c r="B23" s="34" t="s">
        <v>23</v>
      </c>
      <c r="C23" s="27">
        <f>C21*1000/12/C22</f>
        <v>217388.00303720578</v>
      </c>
      <c r="D23" s="27">
        <f>D21*1000/3/D22</f>
        <v>217388.00303720578</v>
      </c>
      <c r="E23" s="27">
        <f>E21*1000/3/E22</f>
        <v>280250</v>
      </c>
      <c r="F23" s="27">
        <v>280250</v>
      </c>
    </row>
    <row r="24" spans="1:7" ht="39" x14ac:dyDescent="0.3">
      <c r="A24" s="14" t="s">
        <v>21</v>
      </c>
      <c r="B24" s="34" t="s">
        <v>2</v>
      </c>
      <c r="C24" s="46">
        <v>6340</v>
      </c>
      <c r="D24" s="46">
        <f>C24/12*3</f>
        <v>1585</v>
      </c>
      <c r="E24" s="46">
        <v>1584.7</v>
      </c>
      <c r="F24" s="46">
        <v>1584.7</v>
      </c>
    </row>
    <row r="25" spans="1:7" x14ac:dyDescent="0.3">
      <c r="A25" s="10" t="s">
        <v>4</v>
      </c>
      <c r="B25" s="36" t="s">
        <v>3</v>
      </c>
      <c r="C25" s="20">
        <v>12</v>
      </c>
      <c r="D25" s="20">
        <v>12</v>
      </c>
      <c r="E25" s="26">
        <v>5</v>
      </c>
      <c r="F25" s="26">
        <v>5</v>
      </c>
    </row>
    <row r="26" spans="1:7" ht="21.95" customHeight="1" x14ac:dyDescent="0.3">
      <c r="A26" s="10" t="s">
        <v>22</v>
      </c>
      <c r="B26" s="34" t="s">
        <v>23</v>
      </c>
      <c r="C26" s="27">
        <f>C24*1000/12/C25</f>
        <v>44027.777777777781</v>
      </c>
      <c r="D26" s="27">
        <f>D24*1000/3/D25</f>
        <v>44027.777777777781</v>
      </c>
      <c r="E26" s="27">
        <v>316940</v>
      </c>
      <c r="F26" s="27">
        <v>316940</v>
      </c>
    </row>
    <row r="27" spans="1:7" ht="25.5" x14ac:dyDescent="0.3">
      <c r="A27" s="7" t="s">
        <v>19</v>
      </c>
      <c r="B27" s="34" t="s">
        <v>2</v>
      </c>
      <c r="C27" s="46">
        <v>14816</v>
      </c>
      <c r="D27" s="46">
        <v>10423</v>
      </c>
      <c r="E27" s="46">
        <v>4529.8</v>
      </c>
      <c r="F27" s="46">
        <v>4529.8</v>
      </c>
    </row>
    <row r="28" spans="1:7" x14ac:dyDescent="0.3">
      <c r="A28" s="10" t="s">
        <v>4</v>
      </c>
      <c r="B28" s="36" t="s">
        <v>3</v>
      </c>
      <c r="C28" s="20">
        <v>22.75</v>
      </c>
      <c r="D28" s="20">
        <v>22.75</v>
      </c>
      <c r="E28" s="26">
        <v>22</v>
      </c>
      <c r="F28" s="26">
        <v>22</v>
      </c>
    </row>
    <row r="29" spans="1:7" ht="21.95" customHeight="1" x14ac:dyDescent="0.3">
      <c r="A29" s="10" t="s">
        <v>22</v>
      </c>
      <c r="B29" s="34" t="s">
        <v>23</v>
      </c>
      <c r="C29" s="27">
        <f>C27*1000/12/C28</f>
        <v>54271.062271062277</v>
      </c>
      <c r="D29" s="27">
        <f>D27*1000/3/D28</f>
        <v>152717.94871794872</v>
      </c>
      <c r="E29" s="27">
        <v>205900</v>
      </c>
      <c r="F29" s="27">
        <v>205900</v>
      </c>
    </row>
    <row r="30" spans="1:7" ht="25.5" x14ac:dyDescent="0.3">
      <c r="A30" s="5" t="s">
        <v>5</v>
      </c>
      <c r="B30" s="34" t="s">
        <v>2</v>
      </c>
      <c r="C30" s="90">
        <v>10300</v>
      </c>
      <c r="D30" s="90">
        <v>8892</v>
      </c>
      <c r="E30" s="90">
        <v>5065.8</v>
      </c>
      <c r="F30" s="90">
        <v>5065.8</v>
      </c>
      <c r="G30" s="47"/>
    </row>
    <row r="31" spans="1:7" ht="36.75" x14ac:dyDescent="0.3">
      <c r="A31" s="12" t="s">
        <v>6</v>
      </c>
      <c r="B31" s="34" t="s">
        <v>2</v>
      </c>
      <c r="C31" s="27">
        <v>8560</v>
      </c>
      <c r="D31" s="90">
        <v>6397</v>
      </c>
      <c r="E31" s="90">
        <v>4587</v>
      </c>
      <c r="F31" s="90">
        <v>4587</v>
      </c>
      <c r="G31" s="47"/>
    </row>
    <row r="32" spans="1:7" ht="25.5" x14ac:dyDescent="0.3">
      <c r="A32" s="12" t="s">
        <v>7</v>
      </c>
      <c r="B32" s="34" t="s">
        <v>2</v>
      </c>
      <c r="C32" s="27">
        <v>1473</v>
      </c>
      <c r="D32" s="90">
        <v>12.5</v>
      </c>
      <c r="E32" s="90">
        <v>0</v>
      </c>
      <c r="F32" s="90">
        <v>0</v>
      </c>
    </row>
    <row r="33" spans="1:6" ht="36.75" x14ac:dyDescent="0.3">
      <c r="A33" s="12" t="s">
        <v>8</v>
      </c>
      <c r="B33" s="34" t="s">
        <v>2</v>
      </c>
      <c r="C33" s="27">
        <v>7940</v>
      </c>
      <c r="D33" s="90">
        <v>0</v>
      </c>
      <c r="E33" s="90">
        <v>0</v>
      </c>
      <c r="F33" s="90">
        <v>0</v>
      </c>
    </row>
    <row r="34" spans="1:6" ht="56.25" customHeight="1" x14ac:dyDescent="0.3">
      <c r="A34" s="12" t="s">
        <v>9</v>
      </c>
      <c r="B34" s="34" t="s">
        <v>2</v>
      </c>
      <c r="C34" s="27">
        <v>17017</v>
      </c>
      <c r="D34" s="90">
        <v>6758</v>
      </c>
      <c r="E34" s="90">
        <v>0</v>
      </c>
      <c r="F34" s="90">
        <v>0</v>
      </c>
    </row>
  </sheetData>
  <mergeCells count="8">
    <mergeCell ref="A1:E1"/>
    <mergeCell ref="A2:E2"/>
    <mergeCell ref="A4:E4"/>
    <mergeCell ref="A6:E6"/>
    <mergeCell ref="A10:A11"/>
    <mergeCell ref="B10:B11"/>
    <mergeCell ref="C10:E10"/>
    <mergeCell ref="A5:E5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topLeftCell="A9" zoomScale="60" zoomScaleNormal="60" workbookViewId="0">
      <selection activeCell="E12" sqref="E12:F12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6.85546875" style="29" customWidth="1"/>
    <col min="7" max="7" width="9.7109375" style="29" customWidth="1"/>
    <col min="8" max="8" width="12" style="29" customWidth="1"/>
    <col min="9" max="9" width="15.42578125" style="2" customWidth="1"/>
    <col min="10" max="16384" width="9.140625" style="2"/>
  </cols>
  <sheetData>
    <row r="1" spans="1:9" x14ac:dyDescent="0.3">
      <c r="A1" s="119" t="s">
        <v>12</v>
      </c>
      <c r="B1" s="119"/>
      <c r="C1" s="119"/>
      <c r="D1" s="119"/>
      <c r="E1" s="119"/>
      <c r="F1" s="53"/>
    </row>
    <row r="2" spans="1:9" x14ac:dyDescent="0.3">
      <c r="A2" s="119" t="s">
        <v>43</v>
      </c>
      <c r="B2" s="119"/>
      <c r="C2" s="119"/>
      <c r="D2" s="119"/>
      <c r="E2" s="119"/>
      <c r="F2" s="53"/>
    </row>
    <row r="3" spans="1:9" x14ac:dyDescent="0.3">
      <c r="A3" s="1"/>
    </row>
    <row r="4" spans="1:9" ht="45" customHeight="1" x14ac:dyDescent="0.3">
      <c r="A4" s="131" t="s">
        <v>70</v>
      </c>
      <c r="B4" s="131"/>
      <c r="C4" s="131"/>
      <c r="D4" s="131"/>
      <c r="E4" s="131"/>
      <c r="F4" s="58"/>
    </row>
    <row r="5" spans="1:9" ht="15.75" customHeight="1" x14ac:dyDescent="0.3">
      <c r="A5" s="121" t="s">
        <v>13</v>
      </c>
      <c r="B5" s="121"/>
      <c r="C5" s="121"/>
      <c r="D5" s="121"/>
      <c r="E5" s="121"/>
      <c r="F5" s="59"/>
    </row>
    <row r="6" spans="1:9" x14ac:dyDescent="0.3">
      <c r="A6" s="4"/>
    </row>
    <row r="7" spans="1:9" x14ac:dyDescent="0.3">
      <c r="A7" s="13" t="s">
        <v>14</v>
      </c>
    </row>
    <row r="8" spans="1:9" x14ac:dyDescent="0.3">
      <c r="A8" s="1"/>
    </row>
    <row r="9" spans="1:9" x14ac:dyDescent="0.3">
      <c r="A9" s="122" t="s">
        <v>24</v>
      </c>
      <c r="B9" s="123" t="s">
        <v>15</v>
      </c>
      <c r="C9" s="124" t="s">
        <v>37</v>
      </c>
      <c r="D9" s="124"/>
      <c r="E9" s="124"/>
      <c r="F9" s="54"/>
    </row>
    <row r="10" spans="1:9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93" t="s">
        <v>38</v>
      </c>
      <c r="I10" s="15"/>
    </row>
    <row r="11" spans="1:9" x14ac:dyDescent="0.3">
      <c r="A11" s="5" t="s">
        <v>18</v>
      </c>
      <c r="B11" s="34" t="s">
        <v>10</v>
      </c>
      <c r="C11" s="48">
        <v>40</v>
      </c>
      <c r="D11" s="48">
        <v>40</v>
      </c>
      <c r="E11" s="48">
        <v>40</v>
      </c>
      <c r="F11" s="48">
        <v>40</v>
      </c>
    </row>
    <row r="12" spans="1:9" ht="25.5" x14ac:dyDescent="0.3">
      <c r="A12" s="10" t="s">
        <v>20</v>
      </c>
      <c r="B12" s="34" t="s">
        <v>2</v>
      </c>
      <c r="C12" s="27">
        <f>(C13-C32)/C11</f>
        <v>1030.2249999999999</v>
      </c>
      <c r="D12" s="27">
        <f t="shared" ref="D12:F12" si="0">(D13-D32)/D11</f>
        <v>257.55624999999998</v>
      </c>
      <c r="E12" s="27">
        <f t="shared" si="0"/>
        <v>339.83500000000004</v>
      </c>
      <c r="F12" s="27">
        <f t="shared" si="0"/>
        <v>339.83500000000004</v>
      </c>
    </row>
    <row r="13" spans="1:9" ht="25.5" x14ac:dyDescent="0.3">
      <c r="A13" s="5" t="s">
        <v>87</v>
      </c>
      <c r="B13" s="34" t="s">
        <v>2</v>
      </c>
      <c r="C13" s="71">
        <f>C15+C29+C30+C31+C32+C33</f>
        <v>41539</v>
      </c>
      <c r="D13" s="71">
        <f>D15+D29+D30+D31+D32+D33</f>
        <v>10384.75</v>
      </c>
      <c r="E13" s="71">
        <f>E15+E29+E30+E31+E32+E33</f>
        <v>13593.400000000001</v>
      </c>
      <c r="F13" s="70">
        <f>F15+F29+F30</f>
        <v>13593.400000000001</v>
      </c>
    </row>
    <row r="14" spans="1:9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9" ht="25.5" x14ac:dyDescent="0.3">
      <c r="A15" s="5" t="s">
        <v>102</v>
      </c>
      <c r="B15" s="34" t="s">
        <v>2</v>
      </c>
      <c r="C15" s="70">
        <f>C17+C20+C23+C26</f>
        <v>31932</v>
      </c>
      <c r="D15" s="70">
        <f t="shared" ref="D15" si="2">D17+D20+D23+D26</f>
        <v>7983</v>
      </c>
      <c r="E15" s="70">
        <v>11950.2</v>
      </c>
      <c r="F15" s="70">
        <v>11950.2</v>
      </c>
      <c r="H15" s="72"/>
    </row>
    <row r="16" spans="1:9" x14ac:dyDescent="0.3">
      <c r="A16" s="8" t="s">
        <v>1</v>
      </c>
      <c r="B16" s="35"/>
      <c r="C16" s="26"/>
      <c r="D16" s="26"/>
      <c r="E16" s="26"/>
      <c r="F16" s="26"/>
    </row>
    <row r="17" spans="1:11" s="18" customFormat="1" ht="25.5" x14ac:dyDescent="0.3">
      <c r="A17" s="20" t="s">
        <v>25</v>
      </c>
      <c r="B17" s="34" t="s">
        <v>2</v>
      </c>
      <c r="C17" s="46">
        <v>3200</v>
      </c>
      <c r="D17" s="46">
        <f>C17/12*3</f>
        <v>800</v>
      </c>
      <c r="E17" s="46">
        <v>1100.3</v>
      </c>
      <c r="F17" s="46">
        <v>1100.3</v>
      </c>
      <c r="G17" s="29"/>
      <c r="H17" s="29"/>
    </row>
    <row r="18" spans="1:11" s="18" customFormat="1" x14ac:dyDescent="0.3">
      <c r="A18" s="21" t="s">
        <v>4</v>
      </c>
      <c r="B18" s="36" t="s">
        <v>3</v>
      </c>
      <c r="C18" s="20">
        <v>2</v>
      </c>
      <c r="D18" s="20">
        <v>2</v>
      </c>
      <c r="E18" s="26">
        <v>3</v>
      </c>
      <c r="F18" s="26">
        <v>3</v>
      </c>
      <c r="G18" s="29"/>
      <c r="H18" s="29"/>
    </row>
    <row r="19" spans="1:11" s="18" customFormat="1" ht="21.95" customHeight="1" x14ac:dyDescent="0.3">
      <c r="A19" s="21" t="s">
        <v>22</v>
      </c>
      <c r="B19" s="34" t="s">
        <v>23</v>
      </c>
      <c r="C19" s="27">
        <f>C17/C18/12*1000</f>
        <v>133333.33333333334</v>
      </c>
      <c r="D19" s="27">
        <f>D17*1000/9/D18</f>
        <v>44444.444444444445</v>
      </c>
      <c r="E19" s="27">
        <f>E17*1000/3/E18</f>
        <v>122255.55555555556</v>
      </c>
      <c r="F19" s="27">
        <v>122255.6</v>
      </c>
      <c r="G19" s="29"/>
      <c r="H19" s="29"/>
    </row>
    <row r="20" spans="1:11" s="18" customFormat="1" ht="25.5" x14ac:dyDescent="0.3">
      <c r="A20" s="20" t="s">
        <v>26</v>
      </c>
      <c r="B20" s="34" t="s">
        <v>2</v>
      </c>
      <c r="C20" s="46">
        <v>17037</v>
      </c>
      <c r="D20" s="46">
        <f>C20/12*3</f>
        <v>4259.25</v>
      </c>
      <c r="E20" s="46">
        <v>7256.6</v>
      </c>
      <c r="F20" s="46">
        <v>7256.6</v>
      </c>
      <c r="G20" s="29"/>
      <c r="H20" s="29"/>
    </row>
    <row r="21" spans="1:11" x14ac:dyDescent="0.3">
      <c r="A21" s="10" t="s">
        <v>4</v>
      </c>
      <c r="B21" s="36" t="s">
        <v>3</v>
      </c>
      <c r="C21" s="20">
        <v>12.6</v>
      </c>
      <c r="D21" s="20">
        <v>12.6</v>
      </c>
      <c r="E21" s="20">
        <v>16</v>
      </c>
      <c r="F21" s="26">
        <v>16</v>
      </c>
    </row>
    <row r="22" spans="1:11" ht="21.95" customHeight="1" x14ac:dyDescent="0.3">
      <c r="A22" s="10" t="s">
        <v>22</v>
      </c>
      <c r="B22" s="34" t="s">
        <v>23</v>
      </c>
      <c r="C22" s="90">
        <f>C20/C21/12*1000</f>
        <v>112678.57142857143</v>
      </c>
      <c r="D22" s="90">
        <f>D20*1000/9/D21</f>
        <v>37559.523809523809</v>
      </c>
      <c r="E22" s="90">
        <f>E20*1000/3/E21</f>
        <v>151179.16666666666</v>
      </c>
      <c r="F22" s="27">
        <v>151179.20000000001</v>
      </c>
    </row>
    <row r="23" spans="1:11" ht="39" x14ac:dyDescent="0.3">
      <c r="A23" s="14" t="s">
        <v>21</v>
      </c>
      <c r="B23" s="34" t="s">
        <v>2</v>
      </c>
      <c r="C23" s="20">
        <v>2900</v>
      </c>
      <c r="D23" s="20">
        <f>C23/12*3</f>
        <v>725</v>
      </c>
      <c r="E23" s="20">
        <v>890.3</v>
      </c>
      <c r="F23" s="20">
        <v>890.3</v>
      </c>
    </row>
    <row r="24" spans="1:11" x14ac:dyDescent="0.3">
      <c r="A24" s="10" t="s">
        <v>4</v>
      </c>
      <c r="B24" s="36" t="s">
        <v>3</v>
      </c>
      <c r="C24" s="20">
        <v>2</v>
      </c>
      <c r="D24" s="20">
        <v>2</v>
      </c>
      <c r="E24" s="20">
        <v>3</v>
      </c>
      <c r="F24" s="20">
        <v>3</v>
      </c>
    </row>
    <row r="25" spans="1:11" ht="21.95" customHeight="1" x14ac:dyDescent="0.3">
      <c r="A25" s="10" t="s">
        <v>22</v>
      </c>
      <c r="B25" s="34" t="s">
        <v>23</v>
      </c>
      <c r="C25" s="90">
        <f>C23/C24/12*1000</f>
        <v>120833.33333333333</v>
      </c>
      <c r="D25" s="90">
        <f>D23*1000/9/D24</f>
        <v>40277.777777777781</v>
      </c>
      <c r="E25" s="90">
        <f>E23*1000/3/E24</f>
        <v>98922.222222222234</v>
      </c>
      <c r="F25" s="90">
        <v>98922.2</v>
      </c>
    </row>
    <row r="26" spans="1:11" ht="25.5" x14ac:dyDescent="0.3">
      <c r="A26" s="7" t="s">
        <v>19</v>
      </c>
      <c r="B26" s="34" t="s">
        <v>2</v>
      </c>
      <c r="C26" s="20">
        <v>8795</v>
      </c>
      <c r="D26" s="20">
        <f>C26/12*3</f>
        <v>2198.75</v>
      </c>
      <c r="E26" s="20">
        <v>2703</v>
      </c>
      <c r="F26" s="20">
        <v>2703</v>
      </c>
    </row>
    <row r="27" spans="1:11" x14ac:dyDescent="0.3">
      <c r="A27" s="10" t="s">
        <v>4</v>
      </c>
      <c r="B27" s="36" t="s">
        <v>3</v>
      </c>
      <c r="C27" s="20">
        <v>6.5</v>
      </c>
      <c r="D27" s="20">
        <v>6.5</v>
      </c>
      <c r="E27" s="20">
        <v>15</v>
      </c>
      <c r="F27" s="20">
        <v>15</v>
      </c>
    </row>
    <row r="28" spans="1:11" ht="21.95" customHeight="1" x14ac:dyDescent="0.3">
      <c r="A28" s="10" t="s">
        <v>22</v>
      </c>
      <c r="B28" s="34" t="s">
        <v>23</v>
      </c>
      <c r="C28" s="90">
        <f>C26/C27/12*1000</f>
        <v>112756.41025641026</v>
      </c>
      <c r="D28" s="90">
        <f>D26*1000/9/D27</f>
        <v>37585.470085470086</v>
      </c>
      <c r="E28" s="90">
        <f>E26*1000/3/E27</f>
        <v>60066.666666666664</v>
      </c>
      <c r="F28" s="90">
        <v>60066.7</v>
      </c>
    </row>
    <row r="29" spans="1:11" ht="25.5" x14ac:dyDescent="0.3">
      <c r="A29" s="5" t="s">
        <v>5</v>
      </c>
      <c r="B29" s="34" t="s">
        <v>2</v>
      </c>
      <c r="C29" s="92">
        <v>4932</v>
      </c>
      <c r="D29" s="20">
        <f>C29/12*3</f>
        <v>1233</v>
      </c>
      <c r="E29" s="92">
        <v>1228</v>
      </c>
      <c r="F29" s="92">
        <v>1228</v>
      </c>
      <c r="G29" s="43"/>
      <c r="H29" s="43"/>
      <c r="I29" s="43"/>
      <c r="J29" s="47"/>
      <c r="K29" s="47"/>
    </row>
    <row r="30" spans="1:11" ht="36.75" x14ac:dyDescent="0.3">
      <c r="A30" s="12" t="s">
        <v>6</v>
      </c>
      <c r="B30" s="34" t="s">
        <v>2</v>
      </c>
      <c r="C30" s="92">
        <v>2233</v>
      </c>
      <c r="D30" s="20">
        <f>C30/12*3</f>
        <v>558.25</v>
      </c>
      <c r="E30" s="92">
        <v>415.2</v>
      </c>
      <c r="F30" s="92">
        <v>415.2</v>
      </c>
      <c r="G30" s="63"/>
      <c r="H30" s="63"/>
      <c r="I30" s="64"/>
      <c r="J30" s="47"/>
      <c r="K30" s="47"/>
    </row>
    <row r="31" spans="1:11" ht="25.5" x14ac:dyDescent="0.3">
      <c r="A31" s="12" t="s">
        <v>7</v>
      </c>
      <c r="B31" s="34" t="s">
        <v>2</v>
      </c>
      <c r="C31" s="92">
        <v>0</v>
      </c>
      <c r="D31" s="92">
        <v>0</v>
      </c>
      <c r="E31" s="92">
        <v>0</v>
      </c>
      <c r="F31" s="92">
        <v>0</v>
      </c>
      <c r="G31" s="63"/>
      <c r="H31" s="63"/>
      <c r="I31" s="64"/>
    </row>
    <row r="32" spans="1:11" ht="36.75" x14ac:dyDescent="0.3">
      <c r="A32" s="12" t="s">
        <v>8</v>
      </c>
      <c r="B32" s="34" t="s">
        <v>2</v>
      </c>
      <c r="C32" s="92">
        <v>330</v>
      </c>
      <c r="D32" s="20">
        <f>C32/12*3</f>
        <v>82.5</v>
      </c>
      <c r="E32" s="92">
        <v>0</v>
      </c>
      <c r="F32" s="92">
        <v>0</v>
      </c>
    </row>
    <row r="33" spans="1:6" ht="55.5" customHeight="1" x14ac:dyDescent="0.3">
      <c r="A33" s="12" t="s">
        <v>9</v>
      </c>
      <c r="B33" s="34" t="s">
        <v>2</v>
      </c>
      <c r="C33" s="92">
        <v>2112</v>
      </c>
      <c r="D33" s="20">
        <f>C33/12*3</f>
        <v>528</v>
      </c>
      <c r="E33" s="92">
        <v>0</v>
      </c>
      <c r="F33" s="92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topLeftCell="A10" zoomScale="70" zoomScaleNormal="70" workbookViewId="0">
      <selection activeCell="H21" sqref="H21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3.7109375" style="29" customWidth="1"/>
    <col min="7" max="7" width="11" style="29" customWidth="1"/>
    <col min="8" max="8" width="12" style="2" customWidth="1"/>
    <col min="9" max="16384" width="9.140625" style="2"/>
  </cols>
  <sheetData>
    <row r="1" spans="1:8" x14ac:dyDescent="0.3">
      <c r="A1" s="119" t="s">
        <v>12</v>
      </c>
      <c r="B1" s="119"/>
      <c r="C1" s="119"/>
      <c r="D1" s="119"/>
      <c r="E1" s="119"/>
      <c r="F1" s="53"/>
    </row>
    <row r="2" spans="1:8" x14ac:dyDescent="0.3">
      <c r="A2" s="119" t="s">
        <v>35</v>
      </c>
      <c r="B2" s="119"/>
      <c r="C2" s="119"/>
      <c r="D2" s="119"/>
      <c r="E2" s="119"/>
      <c r="F2" s="53"/>
    </row>
    <row r="3" spans="1:8" x14ac:dyDescent="0.3">
      <c r="A3" s="1"/>
    </row>
    <row r="4" spans="1:8" ht="45" customHeight="1" x14ac:dyDescent="0.3">
      <c r="A4" s="131" t="s">
        <v>71</v>
      </c>
      <c r="B4" s="131"/>
      <c r="C4" s="131"/>
      <c r="D4" s="131"/>
      <c r="E4" s="131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41</v>
      </c>
      <c r="D9" s="124"/>
      <c r="E9" s="124"/>
      <c r="F9" s="95" t="s">
        <v>56</v>
      </c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48">
        <v>106</v>
      </c>
      <c r="D11" s="48">
        <v>106</v>
      </c>
      <c r="E11" s="48">
        <v>106</v>
      </c>
      <c r="F11" s="48">
        <v>106</v>
      </c>
    </row>
    <row r="12" spans="1:8" ht="25.5" x14ac:dyDescent="0.3">
      <c r="A12" s="10" t="s">
        <v>20</v>
      </c>
      <c r="B12" s="34" t="s">
        <v>2</v>
      </c>
      <c r="C12" s="27">
        <f>(C13-C32)/C11</f>
        <v>796.72641509433959</v>
      </c>
      <c r="D12" s="27">
        <f>(D13-D32)/D11</f>
        <v>199.1816037735849</v>
      </c>
      <c r="E12" s="27">
        <f t="shared" ref="E12" si="0">(E13-E32)/E11</f>
        <v>334.72264150943397</v>
      </c>
      <c r="F12" s="27"/>
    </row>
    <row r="13" spans="1:8" ht="25.5" x14ac:dyDescent="0.3">
      <c r="A13" s="5" t="s">
        <v>103</v>
      </c>
      <c r="B13" s="34" t="s">
        <v>2</v>
      </c>
      <c r="C13" s="71">
        <f>C15+C29+C30+C31+C32+C33</f>
        <v>86239</v>
      </c>
      <c r="D13" s="70">
        <f>D15+D29+D30+D31+D32+D33</f>
        <v>21559.75</v>
      </c>
      <c r="E13" s="71">
        <f>E15+E29+E30+E31+E32+E33</f>
        <v>35480.6</v>
      </c>
      <c r="F13" s="70">
        <f>F15+F29+F30</f>
        <v>35480.6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 x14ac:dyDescent="0.3">
      <c r="A15" s="5" t="s">
        <v>102</v>
      </c>
      <c r="B15" s="34" t="s">
        <v>2</v>
      </c>
      <c r="C15" s="70">
        <f>C17+C20+C23+C26</f>
        <v>64080</v>
      </c>
      <c r="D15" s="70">
        <f t="shared" ref="D15" si="2">D17+D20+D23+D26</f>
        <v>16020</v>
      </c>
      <c r="E15" s="70">
        <v>29512.5</v>
      </c>
      <c r="F15" s="70">
        <v>29512.5</v>
      </c>
    </row>
    <row r="16" spans="1:8" x14ac:dyDescent="0.3">
      <c r="A16" s="8" t="s">
        <v>1</v>
      </c>
      <c r="B16" s="35"/>
      <c r="C16" s="26"/>
      <c r="D16" s="26"/>
      <c r="E16" s="26"/>
      <c r="F16" s="26"/>
    </row>
    <row r="17" spans="1:11" s="18" customFormat="1" ht="25.5" x14ac:dyDescent="0.3">
      <c r="A17" s="20" t="s">
        <v>25</v>
      </c>
      <c r="B17" s="34" t="s">
        <v>2</v>
      </c>
      <c r="C17" s="46">
        <v>5850</v>
      </c>
      <c r="D17" s="46">
        <f>C17/12*3</f>
        <v>1462.5</v>
      </c>
      <c r="E17" s="46">
        <v>3046.7</v>
      </c>
      <c r="F17" s="46">
        <v>3046.7</v>
      </c>
      <c r="G17" s="29"/>
    </row>
    <row r="18" spans="1:11" s="18" customFormat="1" x14ac:dyDescent="0.3">
      <c r="A18" s="21" t="s">
        <v>4</v>
      </c>
      <c r="B18" s="36" t="s">
        <v>3</v>
      </c>
      <c r="C18" s="20">
        <v>3</v>
      </c>
      <c r="D18" s="20">
        <v>3</v>
      </c>
      <c r="E18" s="26">
        <v>3</v>
      </c>
      <c r="F18" s="26">
        <v>3</v>
      </c>
      <c r="G18" s="29"/>
    </row>
    <row r="19" spans="1:11" s="18" customFormat="1" ht="21.95" customHeight="1" x14ac:dyDescent="0.3">
      <c r="A19" s="21" t="s">
        <v>22</v>
      </c>
      <c r="B19" s="34" t="s">
        <v>23</v>
      </c>
      <c r="C19" s="90">
        <f>C17/C18/12*1000</f>
        <v>162500</v>
      </c>
      <c r="D19" s="90">
        <f>D17*1000/9/D18</f>
        <v>54166.666666666664</v>
      </c>
      <c r="E19" s="27">
        <f>E17*1000/3/E18</f>
        <v>338522.22222222219</v>
      </c>
      <c r="F19" s="27">
        <v>338522.2</v>
      </c>
      <c r="G19" s="29"/>
    </row>
    <row r="20" spans="1:11" s="18" customFormat="1" ht="25.5" x14ac:dyDescent="0.3">
      <c r="A20" s="20" t="s">
        <v>26</v>
      </c>
      <c r="B20" s="34" t="s">
        <v>2</v>
      </c>
      <c r="C20" s="20">
        <v>42072</v>
      </c>
      <c r="D20" s="20">
        <f>C20/12*3</f>
        <v>10518</v>
      </c>
      <c r="E20" s="102">
        <v>20600.8</v>
      </c>
      <c r="F20" s="102">
        <v>20600.8</v>
      </c>
      <c r="G20" s="29"/>
    </row>
    <row r="21" spans="1:11" x14ac:dyDescent="0.3">
      <c r="A21" s="10" t="s">
        <v>4</v>
      </c>
      <c r="B21" s="36" t="s">
        <v>3</v>
      </c>
      <c r="C21" s="20">
        <v>30.1</v>
      </c>
      <c r="D21" s="20">
        <v>30.1</v>
      </c>
      <c r="E21" s="20">
        <v>23</v>
      </c>
      <c r="F21" s="20">
        <v>23</v>
      </c>
    </row>
    <row r="22" spans="1:11" ht="21.95" customHeight="1" x14ac:dyDescent="0.3">
      <c r="A22" s="10" t="s">
        <v>22</v>
      </c>
      <c r="B22" s="34" t="s">
        <v>23</v>
      </c>
      <c r="C22" s="90">
        <f>C20/C21/12*1000</f>
        <v>116478.40531561461</v>
      </c>
      <c r="D22" s="90">
        <f>D20*1000/9/D21</f>
        <v>38826.13510520487</v>
      </c>
      <c r="E22" s="90">
        <f>E20*1000/3/E21</f>
        <v>298562.31884057971</v>
      </c>
      <c r="F22" s="90">
        <v>298562.3</v>
      </c>
    </row>
    <row r="23" spans="1:11" ht="39" x14ac:dyDescent="0.3">
      <c r="A23" s="14" t="s">
        <v>21</v>
      </c>
      <c r="B23" s="34" t="s">
        <v>2</v>
      </c>
      <c r="C23" s="20">
        <v>4350</v>
      </c>
      <c r="D23" s="20">
        <f>C23/12*3</f>
        <v>1087.5</v>
      </c>
      <c r="E23" s="20">
        <v>2912.8</v>
      </c>
      <c r="F23" s="20">
        <v>2912.8</v>
      </c>
    </row>
    <row r="24" spans="1:11" x14ac:dyDescent="0.3">
      <c r="A24" s="10" t="s">
        <v>4</v>
      </c>
      <c r="B24" s="36" t="s">
        <v>3</v>
      </c>
      <c r="C24" s="20">
        <v>7</v>
      </c>
      <c r="D24" s="20">
        <v>7</v>
      </c>
      <c r="E24" s="20">
        <v>4</v>
      </c>
      <c r="F24" s="20">
        <v>4</v>
      </c>
    </row>
    <row r="25" spans="1:11" ht="21.95" customHeight="1" x14ac:dyDescent="0.3">
      <c r="A25" s="10" t="s">
        <v>22</v>
      </c>
      <c r="B25" s="34" t="s">
        <v>23</v>
      </c>
      <c r="C25" s="90">
        <f>C23/C24/12*1000</f>
        <v>51785.714285714283</v>
      </c>
      <c r="D25" s="90">
        <f>D23*1000/9/D24</f>
        <v>17261.90476190476</v>
      </c>
      <c r="E25" s="90">
        <f>E23*1000/3/E24</f>
        <v>242733.33333333334</v>
      </c>
      <c r="F25" s="90">
        <v>242733.3</v>
      </c>
    </row>
    <row r="26" spans="1:11" ht="25.5" x14ac:dyDescent="0.3">
      <c r="A26" s="7" t="s">
        <v>19</v>
      </c>
      <c r="B26" s="34" t="s">
        <v>2</v>
      </c>
      <c r="C26" s="20">
        <v>11808</v>
      </c>
      <c r="D26" s="20">
        <f>C26/12*3</f>
        <v>2952</v>
      </c>
      <c r="E26" s="20">
        <v>2952.2</v>
      </c>
      <c r="F26" s="20">
        <v>2952.2</v>
      </c>
    </row>
    <row r="27" spans="1:11" x14ac:dyDescent="0.3">
      <c r="A27" s="10" t="s">
        <v>4</v>
      </c>
      <c r="B27" s="36" t="s">
        <v>3</v>
      </c>
      <c r="C27" s="20">
        <v>10.5</v>
      </c>
      <c r="D27" s="20">
        <v>10.5</v>
      </c>
      <c r="E27" s="20">
        <v>16</v>
      </c>
      <c r="F27" s="20">
        <v>16</v>
      </c>
    </row>
    <row r="28" spans="1:11" ht="21.95" customHeight="1" x14ac:dyDescent="0.3">
      <c r="A28" s="10" t="s">
        <v>22</v>
      </c>
      <c r="B28" s="34" t="s">
        <v>23</v>
      </c>
      <c r="C28" s="90">
        <f>C26/C27/12*1000</f>
        <v>93714.285714285725</v>
      </c>
      <c r="D28" s="90">
        <f>D26*1000/9/D27</f>
        <v>31238.095238095237</v>
      </c>
      <c r="E28" s="90">
        <f>E26*1000/3/E27</f>
        <v>61504.166666666664</v>
      </c>
      <c r="F28" s="90">
        <v>61504.2</v>
      </c>
    </row>
    <row r="29" spans="1:11" ht="25.5" x14ac:dyDescent="0.3">
      <c r="A29" s="5" t="s">
        <v>5</v>
      </c>
      <c r="B29" s="34" t="s">
        <v>2</v>
      </c>
      <c r="C29" s="92">
        <v>7750</v>
      </c>
      <c r="D29" s="92">
        <f>C29/12*3</f>
        <v>1937.5</v>
      </c>
      <c r="E29" s="92">
        <v>3043.3</v>
      </c>
      <c r="F29" s="92">
        <v>3043.3</v>
      </c>
      <c r="H29" s="43"/>
      <c r="I29" s="43"/>
      <c r="J29" s="47"/>
      <c r="K29" s="47"/>
    </row>
    <row r="30" spans="1:11" ht="36.75" x14ac:dyDescent="0.3">
      <c r="A30" s="12" t="s">
        <v>6</v>
      </c>
      <c r="B30" s="34" t="s">
        <v>2</v>
      </c>
      <c r="C30" s="92">
        <v>6940</v>
      </c>
      <c r="D30" s="92">
        <f>C30/12*3</f>
        <v>1735</v>
      </c>
      <c r="E30" s="92">
        <v>2924.8</v>
      </c>
      <c r="F30" s="92">
        <v>2924.8</v>
      </c>
      <c r="G30" s="65"/>
      <c r="H30" s="65"/>
      <c r="I30" s="66"/>
      <c r="J30" s="51"/>
      <c r="K30" s="51"/>
    </row>
    <row r="31" spans="1:11" ht="25.5" x14ac:dyDescent="0.3">
      <c r="A31" s="12" t="s">
        <v>7</v>
      </c>
      <c r="B31" s="34" t="s">
        <v>2</v>
      </c>
      <c r="C31" s="92">
        <v>0</v>
      </c>
      <c r="D31" s="92">
        <v>0</v>
      </c>
      <c r="E31" s="92">
        <v>0</v>
      </c>
      <c r="F31" s="92">
        <v>0</v>
      </c>
      <c r="G31" s="63"/>
      <c r="H31" s="64"/>
      <c r="I31" s="64"/>
    </row>
    <row r="32" spans="1:11" ht="36.75" x14ac:dyDescent="0.3">
      <c r="A32" s="12" t="s">
        <v>8</v>
      </c>
      <c r="B32" s="34" t="s">
        <v>2</v>
      </c>
      <c r="C32" s="92">
        <v>1786</v>
      </c>
      <c r="D32" s="92">
        <f>C32/12*3</f>
        <v>446.5</v>
      </c>
      <c r="E32" s="92">
        <v>0</v>
      </c>
      <c r="F32" s="92">
        <v>0</v>
      </c>
    </row>
    <row r="33" spans="1:6" ht="52.5" customHeight="1" x14ac:dyDescent="0.3">
      <c r="A33" s="12" t="s">
        <v>9</v>
      </c>
      <c r="B33" s="34" t="s">
        <v>2</v>
      </c>
      <c r="C33" s="92">
        <v>5683</v>
      </c>
      <c r="D33" s="92">
        <f>C33/12*3</f>
        <v>1420.75</v>
      </c>
      <c r="E33" s="92">
        <v>0</v>
      </c>
      <c r="F33" s="92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0"/>
  <sheetViews>
    <sheetView topLeftCell="A19" zoomScale="64" zoomScaleNormal="64" workbookViewId="0">
      <selection activeCell="I33" sqref="I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2.42578125" style="29" customWidth="1"/>
    <col min="8" max="8" width="12" style="29" customWidth="1"/>
    <col min="9" max="16384" width="9.140625" style="2"/>
  </cols>
  <sheetData>
    <row r="1" spans="1:8" x14ac:dyDescent="0.3">
      <c r="A1" s="119" t="s">
        <v>12</v>
      </c>
      <c r="B1" s="119"/>
      <c r="C1" s="119"/>
      <c r="D1" s="119"/>
      <c r="E1" s="119"/>
      <c r="F1" s="53"/>
    </row>
    <row r="2" spans="1:8" x14ac:dyDescent="0.3">
      <c r="A2" s="119" t="s">
        <v>85</v>
      </c>
      <c r="B2" s="119"/>
      <c r="C2" s="119"/>
      <c r="D2" s="119"/>
      <c r="E2" s="119"/>
      <c r="F2" s="53"/>
    </row>
    <row r="3" spans="1:8" x14ac:dyDescent="0.3">
      <c r="A3" s="1"/>
    </row>
    <row r="4" spans="1:8" ht="45" customHeight="1" x14ac:dyDescent="0.3">
      <c r="A4" s="131" t="s">
        <v>72</v>
      </c>
      <c r="B4" s="131"/>
      <c r="C4" s="131"/>
      <c r="D4" s="131"/>
      <c r="E4" s="131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37</v>
      </c>
      <c r="D9" s="124"/>
      <c r="E9" s="124"/>
      <c r="F9" s="26" t="s">
        <v>56</v>
      </c>
      <c r="G9" s="38"/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  <c r="G10" s="38"/>
    </row>
    <row r="11" spans="1:8" x14ac:dyDescent="0.3">
      <c r="A11" s="5" t="s">
        <v>18</v>
      </c>
      <c r="B11" s="34" t="s">
        <v>10</v>
      </c>
      <c r="C11" s="48">
        <v>190</v>
      </c>
      <c r="D11" s="48">
        <v>190</v>
      </c>
      <c r="E11" s="48">
        <v>190</v>
      </c>
      <c r="F11" s="48">
        <v>190</v>
      </c>
      <c r="G11" s="38"/>
    </row>
    <row r="12" spans="1:8" ht="25.5" x14ac:dyDescent="0.3">
      <c r="A12" s="10" t="s">
        <v>20</v>
      </c>
      <c r="B12" s="34" t="s">
        <v>2</v>
      </c>
      <c r="C12" s="27">
        <f>(C13-C32)/C11</f>
        <v>561.78421052631575</v>
      </c>
      <c r="D12" s="27">
        <f t="shared" ref="D12:E12" si="0">(D13-D32)/D11</f>
        <v>140.44605263157894</v>
      </c>
      <c r="E12" s="27">
        <f t="shared" si="0"/>
        <v>224.00315789473686</v>
      </c>
      <c r="F12" s="27"/>
      <c r="G12" s="38"/>
    </row>
    <row r="13" spans="1:8" ht="25.5" x14ac:dyDescent="0.3">
      <c r="A13" s="5" t="s">
        <v>104</v>
      </c>
      <c r="B13" s="34" t="s">
        <v>2</v>
      </c>
      <c r="C13" s="71">
        <f>C15+C29+C30+C31+C32+C33</f>
        <v>107999</v>
      </c>
      <c r="D13" s="71">
        <f>D15+D29+D30+D31+D32+D33</f>
        <v>26999.75</v>
      </c>
      <c r="E13" s="71">
        <f>E15+E29+E30+E31+E32+E33</f>
        <v>42560.600000000006</v>
      </c>
      <c r="F13" s="71">
        <f>F15+F29+F30+F31+F32+F33</f>
        <v>42560.600000000006</v>
      </c>
      <c r="G13" s="38"/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G14" s="38"/>
      <c r="H14" s="31"/>
    </row>
    <row r="15" spans="1:8" ht="25.5" x14ac:dyDescent="0.3">
      <c r="A15" s="5" t="s">
        <v>102</v>
      </c>
      <c r="B15" s="34" t="s">
        <v>2</v>
      </c>
      <c r="C15" s="70">
        <f>C17+C20+C23+C26</f>
        <v>78264</v>
      </c>
      <c r="D15" s="70">
        <f t="shared" ref="D15" si="2">D17+D20+D23+D26</f>
        <v>19566</v>
      </c>
      <c r="E15" s="70">
        <v>32880.300000000003</v>
      </c>
      <c r="F15" s="70">
        <v>32880.300000000003</v>
      </c>
      <c r="G15" s="38"/>
      <c r="H15" s="72"/>
    </row>
    <row r="16" spans="1:8" x14ac:dyDescent="0.3">
      <c r="A16" s="8" t="s">
        <v>1</v>
      </c>
      <c r="B16" s="35"/>
      <c r="C16" s="26"/>
      <c r="D16" s="26"/>
      <c r="E16" s="26"/>
      <c r="F16" s="26"/>
      <c r="G16" s="38"/>
    </row>
    <row r="17" spans="1:13" s="18" customFormat="1" ht="25.5" x14ac:dyDescent="0.3">
      <c r="A17" s="20" t="s">
        <v>25</v>
      </c>
      <c r="B17" s="34" t="s">
        <v>2</v>
      </c>
      <c r="C17" s="46">
        <v>5700</v>
      </c>
      <c r="D17" s="46">
        <f>C17/12*3</f>
        <v>1425</v>
      </c>
      <c r="E17" s="46">
        <v>3441.2</v>
      </c>
      <c r="F17" s="46">
        <v>3441.2</v>
      </c>
      <c r="G17" s="38"/>
      <c r="H17" s="29"/>
    </row>
    <row r="18" spans="1:13" s="18" customFormat="1" x14ac:dyDescent="0.3">
      <c r="A18" s="21" t="s">
        <v>4</v>
      </c>
      <c r="B18" s="36" t="s">
        <v>3</v>
      </c>
      <c r="C18" s="20">
        <v>3</v>
      </c>
      <c r="D18" s="20">
        <v>3</v>
      </c>
      <c r="E18" s="26">
        <v>4</v>
      </c>
      <c r="F18" s="26">
        <v>4</v>
      </c>
      <c r="G18" s="38"/>
      <c r="H18" s="29"/>
    </row>
    <row r="19" spans="1:13" s="18" customFormat="1" ht="21.95" customHeight="1" x14ac:dyDescent="0.3">
      <c r="A19" s="21" t="s">
        <v>22</v>
      </c>
      <c r="B19" s="34" t="s">
        <v>23</v>
      </c>
      <c r="C19" s="27">
        <f>C17/C18/12*1000</f>
        <v>158333.33333333334</v>
      </c>
      <c r="D19" s="27">
        <f>D17*1000/9/D18</f>
        <v>52777.777777777781</v>
      </c>
      <c r="E19" s="27">
        <f>E17*1000/3/E18</f>
        <v>286766.66666666669</v>
      </c>
      <c r="F19" s="27">
        <v>286766.7</v>
      </c>
      <c r="G19" s="38"/>
      <c r="H19" s="29"/>
    </row>
    <row r="20" spans="1:13" s="18" customFormat="1" ht="25.5" x14ac:dyDescent="0.3">
      <c r="A20" s="20" t="s">
        <v>26</v>
      </c>
      <c r="B20" s="34" t="s">
        <v>2</v>
      </c>
      <c r="C20" s="46">
        <v>56822</v>
      </c>
      <c r="D20" s="46">
        <f>C20/12*3</f>
        <v>14205.5</v>
      </c>
      <c r="E20" s="52">
        <v>22981.200000000001</v>
      </c>
      <c r="F20" s="52">
        <v>22981.200000000001</v>
      </c>
      <c r="G20" s="38"/>
      <c r="H20" s="31"/>
    </row>
    <row r="21" spans="1:13" x14ac:dyDescent="0.3">
      <c r="A21" s="10" t="s">
        <v>4</v>
      </c>
      <c r="B21" s="36" t="s">
        <v>3</v>
      </c>
      <c r="C21" s="20">
        <v>32.4</v>
      </c>
      <c r="D21" s="20">
        <v>32.4</v>
      </c>
      <c r="E21" s="26">
        <v>27</v>
      </c>
      <c r="F21" s="26">
        <v>27</v>
      </c>
      <c r="G21" s="38"/>
    </row>
    <row r="22" spans="1:13" ht="21.95" customHeight="1" x14ac:dyDescent="0.3">
      <c r="A22" s="10" t="s">
        <v>22</v>
      </c>
      <c r="B22" s="34" t="s">
        <v>23</v>
      </c>
      <c r="C22" s="27">
        <f>C20/C21/12*1000</f>
        <v>146147.11934156381</v>
      </c>
      <c r="D22" s="27">
        <f>D20*1000/9/D21</f>
        <v>48715.706447187935</v>
      </c>
      <c r="E22" s="27">
        <f>E20*1000/3/E21</f>
        <v>283718.51851851854</v>
      </c>
      <c r="F22" s="27">
        <v>283718.5</v>
      </c>
      <c r="G22" s="38"/>
    </row>
    <row r="23" spans="1:13" ht="39" x14ac:dyDescent="0.3">
      <c r="A23" s="14" t="s">
        <v>21</v>
      </c>
      <c r="B23" s="34" t="s">
        <v>2</v>
      </c>
      <c r="C23" s="46">
        <v>4800</v>
      </c>
      <c r="D23" s="46">
        <f>C23/12*3</f>
        <v>1200</v>
      </c>
      <c r="E23" s="46">
        <v>3722.2</v>
      </c>
      <c r="F23" s="46">
        <v>3722.2</v>
      </c>
      <c r="G23" s="38"/>
    </row>
    <row r="24" spans="1:13" x14ac:dyDescent="0.3">
      <c r="A24" s="10" t="s">
        <v>4</v>
      </c>
      <c r="B24" s="36" t="s">
        <v>3</v>
      </c>
      <c r="C24" s="20">
        <v>7.5</v>
      </c>
      <c r="D24" s="20">
        <v>7.5</v>
      </c>
      <c r="E24" s="26">
        <v>5</v>
      </c>
      <c r="F24" s="26">
        <v>5</v>
      </c>
      <c r="G24" s="38"/>
    </row>
    <row r="25" spans="1:13" ht="21.95" customHeight="1" x14ac:dyDescent="0.3">
      <c r="A25" s="10" t="s">
        <v>22</v>
      </c>
      <c r="B25" s="34" t="s">
        <v>23</v>
      </c>
      <c r="C25" s="27">
        <f>C23/C24/12*1000</f>
        <v>53333.333333333336</v>
      </c>
      <c r="D25" s="27">
        <f>D23*1000/9/D24</f>
        <v>17777.777777777777</v>
      </c>
      <c r="E25" s="27">
        <f>E23*1000/3/E24</f>
        <v>248146.66666666666</v>
      </c>
      <c r="F25" s="27">
        <v>248146.7</v>
      </c>
      <c r="G25" s="38"/>
    </row>
    <row r="26" spans="1:13" ht="25.5" x14ac:dyDescent="0.3">
      <c r="A26" s="7" t="s">
        <v>19</v>
      </c>
      <c r="B26" s="34" t="s">
        <v>2</v>
      </c>
      <c r="C26" s="46">
        <v>10942</v>
      </c>
      <c r="D26" s="46">
        <f>C26/12*3</f>
        <v>2735.5</v>
      </c>
      <c r="E26" s="46">
        <v>2735.7</v>
      </c>
      <c r="F26" s="46">
        <v>2735.7</v>
      </c>
      <c r="G26" s="38"/>
    </row>
    <row r="27" spans="1:13" x14ac:dyDescent="0.3">
      <c r="A27" s="10" t="s">
        <v>4</v>
      </c>
      <c r="B27" s="36" t="s">
        <v>3</v>
      </c>
      <c r="C27" s="20">
        <v>16</v>
      </c>
      <c r="D27" s="20">
        <v>16</v>
      </c>
      <c r="E27" s="20">
        <v>13</v>
      </c>
      <c r="F27" s="20">
        <v>13</v>
      </c>
      <c r="G27" s="103"/>
      <c r="H27" s="18"/>
      <c r="I27" s="18"/>
      <c r="J27" s="18"/>
      <c r="K27" s="18"/>
      <c r="L27" s="18"/>
      <c r="M27" s="18"/>
    </row>
    <row r="28" spans="1:13" ht="21.95" customHeight="1" x14ac:dyDescent="0.3">
      <c r="A28" s="10" t="s">
        <v>22</v>
      </c>
      <c r="B28" s="34" t="s">
        <v>23</v>
      </c>
      <c r="C28" s="90">
        <f>C26/C27/12*1000</f>
        <v>56989.583333333336</v>
      </c>
      <c r="D28" s="90">
        <f>D26*1000/9/D27</f>
        <v>18996.527777777777</v>
      </c>
      <c r="E28" s="90">
        <f>E26*1000/3/E27</f>
        <v>70146.153846153844</v>
      </c>
      <c r="F28" s="90">
        <v>70146.2</v>
      </c>
      <c r="G28" s="103"/>
      <c r="H28" s="18"/>
      <c r="I28" s="18"/>
      <c r="J28" s="18"/>
      <c r="K28" s="18"/>
      <c r="L28" s="18"/>
      <c r="M28" s="18"/>
    </row>
    <row r="29" spans="1:13" ht="25.5" x14ac:dyDescent="0.3">
      <c r="A29" s="5" t="s">
        <v>5</v>
      </c>
      <c r="B29" s="34" t="s">
        <v>2</v>
      </c>
      <c r="C29" s="92">
        <v>8300</v>
      </c>
      <c r="D29" s="92">
        <f>C29/12*3</f>
        <v>2075</v>
      </c>
      <c r="E29" s="92">
        <v>3369.9</v>
      </c>
      <c r="F29" s="92">
        <v>3369.9</v>
      </c>
      <c r="G29" s="104"/>
      <c r="H29" s="105"/>
      <c r="I29" s="105"/>
      <c r="J29" s="105"/>
      <c r="K29" s="105"/>
      <c r="L29" s="18"/>
      <c r="M29" s="18"/>
    </row>
    <row r="30" spans="1:13" ht="36.75" x14ac:dyDescent="0.3">
      <c r="A30" s="12" t="s">
        <v>6</v>
      </c>
      <c r="B30" s="34" t="s">
        <v>2</v>
      </c>
      <c r="C30" s="92">
        <v>13300</v>
      </c>
      <c r="D30" s="92">
        <f>C30/12*3</f>
        <v>3325</v>
      </c>
      <c r="E30" s="92">
        <v>6310.4</v>
      </c>
      <c r="F30" s="92">
        <v>6310.4</v>
      </c>
      <c r="G30" s="106"/>
      <c r="H30" s="107"/>
      <c r="I30" s="107"/>
      <c r="J30" s="107"/>
      <c r="K30" s="107"/>
      <c r="L30" s="18"/>
      <c r="M30" s="105"/>
    </row>
    <row r="31" spans="1:13" ht="25.5" x14ac:dyDescent="0.3">
      <c r="A31" s="12" t="s">
        <v>7</v>
      </c>
      <c r="B31" s="34" t="s">
        <v>2</v>
      </c>
      <c r="C31" s="92">
        <v>200</v>
      </c>
      <c r="D31" s="92">
        <f>C31/12*3</f>
        <v>50</v>
      </c>
      <c r="E31" s="92">
        <v>0</v>
      </c>
      <c r="F31" s="92">
        <v>0</v>
      </c>
      <c r="G31" s="104"/>
      <c r="H31" s="105"/>
      <c r="I31" s="105"/>
      <c r="J31" s="107"/>
      <c r="K31" s="107"/>
      <c r="L31" s="18"/>
      <c r="M31" s="105"/>
    </row>
    <row r="32" spans="1:13" ht="36.75" x14ac:dyDescent="0.3">
      <c r="A32" s="12" t="s">
        <v>8</v>
      </c>
      <c r="B32" s="34" t="s">
        <v>2</v>
      </c>
      <c r="C32" s="92">
        <v>1260</v>
      </c>
      <c r="D32" s="92">
        <f>C32/12*3</f>
        <v>315</v>
      </c>
      <c r="E32" s="92">
        <v>0</v>
      </c>
      <c r="F32" s="92">
        <v>0</v>
      </c>
      <c r="G32" s="103"/>
      <c r="H32" s="18"/>
      <c r="I32" s="18"/>
      <c r="J32" s="107"/>
      <c r="K32" s="107"/>
      <c r="L32" s="18"/>
      <c r="M32" s="105"/>
    </row>
    <row r="33" spans="1:13" ht="52.5" customHeight="1" x14ac:dyDescent="0.3">
      <c r="A33" s="12" t="s">
        <v>9</v>
      </c>
      <c r="B33" s="34" t="s">
        <v>2</v>
      </c>
      <c r="C33" s="92">
        <v>6675</v>
      </c>
      <c r="D33" s="92">
        <f>C33/12*3</f>
        <v>1668.75</v>
      </c>
      <c r="E33" s="92">
        <v>0</v>
      </c>
      <c r="F33" s="92">
        <v>0</v>
      </c>
      <c r="G33" s="103"/>
      <c r="H33" s="18"/>
      <c r="I33" s="18"/>
      <c r="J33" s="18"/>
      <c r="K33" s="18"/>
      <c r="L33" s="18"/>
      <c r="M33" s="18"/>
    </row>
    <row r="34" spans="1:13" x14ac:dyDescent="0.3"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x14ac:dyDescent="0.3"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x14ac:dyDescent="0.3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1:13" x14ac:dyDescent="0.3"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1:13" x14ac:dyDescent="0.3"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13" x14ac:dyDescent="0.3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13" x14ac:dyDescent="0.3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topLeftCell="A12" zoomScale="60" zoomScaleNormal="60" workbookViewId="0">
      <selection activeCell="G13" sqref="G13:H28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2" style="29" customWidth="1"/>
    <col min="8" max="8" width="13" style="2" customWidth="1"/>
    <col min="9" max="9" width="13.85546875" style="2" customWidth="1"/>
    <col min="10" max="16384" width="9.140625" style="2"/>
  </cols>
  <sheetData>
    <row r="1" spans="1:7" x14ac:dyDescent="0.3">
      <c r="A1" s="119" t="s">
        <v>12</v>
      </c>
      <c r="B1" s="119"/>
      <c r="C1" s="119"/>
      <c r="D1" s="119"/>
      <c r="E1" s="119"/>
      <c r="F1" s="53"/>
    </row>
    <row r="2" spans="1:7" x14ac:dyDescent="0.3">
      <c r="A2" s="119" t="s">
        <v>43</v>
      </c>
      <c r="B2" s="119"/>
      <c r="C2" s="119"/>
      <c r="D2" s="119"/>
      <c r="E2" s="119"/>
      <c r="F2" s="53"/>
    </row>
    <row r="3" spans="1:7" x14ac:dyDescent="0.3">
      <c r="A3" s="1"/>
    </row>
    <row r="4" spans="1:7" ht="45" customHeight="1" x14ac:dyDescent="0.3">
      <c r="A4" s="131" t="s">
        <v>73</v>
      </c>
      <c r="B4" s="131"/>
      <c r="C4" s="131"/>
      <c r="D4" s="131"/>
      <c r="E4" s="131"/>
      <c r="F4" s="58"/>
    </row>
    <row r="5" spans="1:7" ht="15.75" customHeight="1" x14ac:dyDescent="0.3">
      <c r="A5" s="121" t="s">
        <v>13</v>
      </c>
      <c r="B5" s="121"/>
      <c r="C5" s="121"/>
      <c r="D5" s="121"/>
      <c r="E5" s="121"/>
      <c r="F5" s="59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122" t="s">
        <v>24</v>
      </c>
      <c r="B9" s="123" t="s">
        <v>15</v>
      </c>
      <c r="C9" s="124" t="s">
        <v>37</v>
      </c>
      <c r="D9" s="124"/>
      <c r="E9" s="124"/>
      <c r="F9" s="26" t="s">
        <v>64</v>
      </c>
    </row>
    <row r="10" spans="1:7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7" x14ac:dyDescent="0.3">
      <c r="A11" s="5" t="s">
        <v>18</v>
      </c>
      <c r="B11" s="34" t="s">
        <v>10</v>
      </c>
      <c r="C11" s="132">
        <v>10</v>
      </c>
      <c r="D11" s="132">
        <v>10</v>
      </c>
      <c r="E11" s="48">
        <v>10</v>
      </c>
      <c r="F11" s="48">
        <v>10</v>
      </c>
    </row>
    <row r="12" spans="1:7" ht="25.5" x14ac:dyDescent="0.3">
      <c r="A12" s="10" t="s">
        <v>20</v>
      </c>
      <c r="B12" s="34" t="s">
        <v>2</v>
      </c>
      <c r="C12" s="27">
        <f>(C13-C32)/C11</f>
        <v>1821.9</v>
      </c>
      <c r="D12" s="27">
        <f t="shared" ref="D12:E12" si="0">(D13-D32)/D11</f>
        <v>455.47500000000002</v>
      </c>
      <c r="E12" s="27">
        <f t="shared" si="0"/>
        <v>1175.25</v>
      </c>
      <c r="F12" s="27"/>
    </row>
    <row r="13" spans="1:7" ht="25.5" x14ac:dyDescent="0.3">
      <c r="A13" s="5" t="s">
        <v>96</v>
      </c>
      <c r="B13" s="34" t="s">
        <v>2</v>
      </c>
      <c r="C13" s="71">
        <f>C15+C29+C30+C31+C32+C33</f>
        <v>18419</v>
      </c>
      <c r="D13" s="71">
        <f>D15+D29+D30+D31+D32+D33</f>
        <v>4604.75</v>
      </c>
      <c r="E13" s="71">
        <f>E15+E29+E30+E31+E32+E33</f>
        <v>11752.5</v>
      </c>
      <c r="F13" s="71">
        <f>F15+F29+F30+F31+F32+F33</f>
        <v>6596.4</v>
      </c>
    </row>
    <row r="14" spans="1:7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G14" s="31"/>
    </row>
    <row r="15" spans="1:7" ht="25.5" x14ac:dyDescent="0.3">
      <c r="A15" s="5" t="s">
        <v>105</v>
      </c>
      <c r="B15" s="34" t="s">
        <v>2</v>
      </c>
      <c r="C15" s="70">
        <f>C17+C20+C23+C26</f>
        <v>12708</v>
      </c>
      <c r="D15" s="70">
        <f t="shared" ref="D15:E15" si="2">D17+D20+D23+D26</f>
        <v>3177</v>
      </c>
      <c r="E15" s="70">
        <f t="shared" si="2"/>
        <v>7881</v>
      </c>
      <c r="F15" s="70">
        <v>3225.5</v>
      </c>
    </row>
    <row r="16" spans="1:7" x14ac:dyDescent="0.3">
      <c r="A16" s="8" t="s">
        <v>1</v>
      </c>
      <c r="B16" s="35"/>
      <c r="C16" s="27"/>
      <c r="D16" s="27"/>
      <c r="E16" s="27"/>
      <c r="F16" s="27"/>
    </row>
    <row r="17" spans="1:11" s="18" customFormat="1" ht="25.5" x14ac:dyDescent="0.3">
      <c r="A17" s="20" t="s">
        <v>25</v>
      </c>
      <c r="B17" s="34" t="s">
        <v>2</v>
      </c>
      <c r="C17" s="42">
        <v>0</v>
      </c>
      <c r="D17" s="42">
        <v>0</v>
      </c>
      <c r="E17" s="42">
        <v>0</v>
      </c>
      <c r="F17" s="42">
        <v>0</v>
      </c>
      <c r="G17" s="29"/>
    </row>
    <row r="18" spans="1:11" s="18" customFormat="1" x14ac:dyDescent="0.3">
      <c r="A18" s="21" t="s">
        <v>4</v>
      </c>
      <c r="B18" s="36" t="s">
        <v>3</v>
      </c>
      <c r="C18" s="28"/>
      <c r="D18" s="28"/>
      <c r="E18" s="28"/>
      <c r="F18" s="28"/>
      <c r="G18" s="29"/>
    </row>
    <row r="19" spans="1:11" s="18" customFormat="1" ht="21.95" customHeight="1" x14ac:dyDescent="0.3">
      <c r="A19" s="21" t="s">
        <v>22</v>
      </c>
      <c r="B19" s="34" t="s">
        <v>23</v>
      </c>
      <c r="C19" s="27"/>
      <c r="D19" s="27"/>
      <c r="E19" s="27"/>
      <c r="F19" s="27"/>
      <c r="G19" s="29"/>
    </row>
    <row r="20" spans="1:11" s="18" customFormat="1" ht="25.5" x14ac:dyDescent="0.3">
      <c r="A20" s="20" t="s">
        <v>26</v>
      </c>
      <c r="B20" s="34" t="s">
        <v>2</v>
      </c>
      <c r="C20" s="42">
        <v>6124</v>
      </c>
      <c r="D20" s="42">
        <f>C20/12*3</f>
        <v>1531</v>
      </c>
      <c r="E20" s="42">
        <v>3852.3</v>
      </c>
      <c r="F20" s="42">
        <v>1579.6</v>
      </c>
      <c r="G20" s="29"/>
    </row>
    <row r="21" spans="1:11" x14ac:dyDescent="0.3">
      <c r="A21" s="10" t="s">
        <v>4</v>
      </c>
      <c r="B21" s="36" t="s">
        <v>3</v>
      </c>
      <c r="C21" s="108">
        <v>3.2</v>
      </c>
      <c r="D21" s="108">
        <v>3.2</v>
      </c>
      <c r="E21" s="28">
        <v>2</v>
      </c>
      <c r="F21" s="28">
        <v>2</v>
      </c>
    </row>
    <row r="22" spans="1:11" ht="21.95" customHeight="1" x14ac:dyDescent="0.3">
      <c r="A22" s="10" t="s">
        <v>22</v>
      </c>
      <c r="B22" s="34" t="s">
        <v>23</v>
      </c>
      <c r="C22" s="27">
        <f>C20/C21/12*1000</f>
        <v>159479.16666666666</v>
      </c>
      <c r="D22" s="27">
        <f>D20*1000/9/D21</f>
        <v>53159.722222222226</v>
      </c>
      <c r="E22" s="27">
        <f>E20*1000/9/E21</f>
        <v>214016.66666666666</v>
      </c>
      <c r="F22" s="27">
        <f>F20*1000/9/F21</f>
        <v>87755.555555555562</v>
      </c>
    </row>
    <row r="23" spans="1:11" ht="39" x14ac:dyDescent="0.3">
      <c r="A23" s="14" t="s">
        <v>21</v>
      </c>
      <c r="B23" s="34" t="s">
        <v>2</v>
      </c>
      <c r="C23" s="90">
        <v>964</v>
      </c>
      <c r="D23" s="90">
        <f>C23/12*3</f>
        <v>241</v>
      </c>
      <c r="E23" s="90">
        <v>1591.5</v>
      </c>
      <c r="F23" s="90">
        <v>240.9</v>
      </c>
    </row>
    <row r="24" spans="1:11" x14ac:dyDescent="0.3">
      <c r="A24" s="10" t="s">
        <v>4</v>
      </c>
      <c r="B24" s="36" t="s">
        <v>3</v>
      </c>
      <c r="C24" s="108">
        <v>1</v>
      </c>
      <c r="D24" s="108">
        <v>1</v>
      </c>
      <c r="E24" s="108">
        <v>1</v>
      </c>
      <c r="F24" s="108">
        <v>1</v>
      </c>
    </row>
    <row r="25" spans="1:11" ht="21.95" customHeight="1" x14ac:dyDescent="0.3">
      <c r="A25" s="10" t="s">
        <v>22</v>
      </c>
      <c r="B25" s="34" t="s">
        <v>23</v>
      </c>
      <c r="C25" s="90">
        <f>C23/C24/12*1000</f>
        <v>80333.333333333328</v>
      </c>
      <c r="D25" s="90">
        <f>D23*1000/9/D24</f>
        <v>26777.777777777777</v>
      </c>
      <c r="E25" s="90">
        <f>E23*1000/9/E24</f>
        <v>176833.33333333334</v>
      </c>
      <c r="F25" s="90">
        <v>100430</v>
      </c>
    </row>
    <row r="26" spans="1:11" ht="25.5" x14ac:dyDescent="0.3">
      <c r="A26" s="7" t="s">
        <v>19</v>
      </c>
      <c r="B26" s="34" t="s">
        <v>2</v>
      </c>
      <c r="C26" s="90">
        <v>5620</v>
      </c>
      <c r="D26" s="90">
        <f>C26/12*3</f>
        <v>1405</v>
      </c>
      <c r="E26" s="90">
        <v>2437.1999999999998</v>
      </c>
      <c r="F26" s="90">
        <v>1405</v>
      </c>
    </row>
    <row r="27" spans="1:11" x14ac:dyDescent="0.3">
      <c r="A27" s="10" t="s">
        <v>4</v>
      </c>
      <c r="B27" s="36" t="s">
        <v>3</v>
      </c>
      <c r="C27" s="108">
        <v>7.5</v>
      </c>
      <c r="D27" s="108">
        <v>7.5</v>
      </c>
      <c r="E27" s="108">
        <v>7</v>
      </c>
      <c r="F27" s="108">
        <v>7</v>
      </c>
    </row>
    <row r="28" spans="1:11" ht="21.95" customHeight="1" x14ac:dyDescent="0.3">
      <c r="A28" s="10" t="s">
        <v>22</v>
      </c>
      <c r="B28" s="34" t="s">
        <v>23</v>
      </c>
      <c r="C28" s="90">
        <f>C26/C27/12*1000</f>
        <v>62444.444444444453</v>
      </c>
      <c r="D28" s="90">
        <f>D26*1000/9/D27</f>
        <v>20814.814814814818</v>
      </c>
      <c r="E28" s="90">
        <f>E26*1000/9/E27</f>
        <v>38685.714285714283</v>
      </c>
      <c r="F28" s="90">
        <v>73554</v>
      </c>
    </row>
    <row r="29" spans="1:11" ht="25.5" x14ac:dyDescent="0.3">
      <c r="A29" s="5" t="s">
        <v>5</v>
      </c>
      <c r="B29" s="34" t="s">
        <v>2</v>
      </c>
      <c r="C29" s="92">
        <v>1160</v>
      </c>
      <c r="D29" s="90">
        <f>C29/12*3</f>
        <v>290</v>
      </c>
      <c r="E29" s="92">
        <v>833.9</v>
      </c>
      <c r="F29" s="92">
        <v>333.3</v>
      </c>
      <c r="G29" s="85"/>
      <c r="H29" s="85"/>
      <c r="I29" s="50"/>
      <c r="J29" s="50"/>
      <c r="K29" s="50"/>
    </row>
    <row r="30" spans="1:11" ht="36.75" x14ac:dyDescent="0.3">
      <c r="A30" s="12" t="s">
        <v>6</v>
      </c>
      <c r="B30" s="34" t="s">
        <v>2</v>
      </c>
      <c r="C30" s="92">
        <v>4131</v>
      </c>
      <c r="D30" s="90">
        <f>C30/12*3</f>
        <v>1032.75</v>
      </c>
      <c r="E30" s="92">
        <v>3037.6</v>
      </c>
      <c r="F30" s="92">
        <v>3037.6</v>
      </c>
      <c r="G30" s="85"/>
      <c r="H30" s="85"/>
      <c r="I30" s="50"/>
      <c r="J30" s="50"/>
      <c r="K30" s="50"/>
    </row>
    <row r="31" spans="1:11" ht="25.5" x14ac:dyDescent="0.3">
      <c r="A31" s="12" t="s">
        <v>7</v>
      </c>
      <c r="B31" s="34" t="s">
        <v>2</v>
      </c>
      <c r="C31" s="92">
        <v>0</v>
      </c>
      <c r="D31" s="92">
        <v>0</v>
      </c>
      <c r="E31" s="92">
        <v>0</v>
      </c>
      <c r="F31" s="92"/>
      <c r="G31" s="85"/>
      <c r="H31" s="85"/>
      <c r="I31" s="50"/>
      <c r="J31" s="50"/>
      <c r="K31" s="50"/>
    </row>
    <row r="32" spans="1:11" ht="36.75" x14ac:dyDescent="0.3">
      <c r="A32" s="12" t="s">
        <v>8</v>
      </c>
      <c r="B32" s="34" t="s">
        <v>2</v>
      </c>
      <c r="C32" s="92">
        <v>200</v>
      </c>
      <c r="D32" s="90">
        <f>C32/12*3</f>
        <v>50</v>
      </c>
      <c r="E32" s="92">
        <v>0</v>
      </c>
      <c r="F32" s="92">
        <v>0</v>
      </c>
      <c r="G32" s="50"/>
      <c r="H32" s="50"/>
      <c r="I32" s="50"/>
      <c r="J32" s="50"/>
      <c r="K32" s="50"/>
    </row>
    <row r="33" spans="1:6" ht="51.75" customHeight="1" x14ac:dyDescent="0.3">
      <c r="A33" s="12" t="s">
        <v>9</v>
      </c>
      <c r="B33" s="34" t="s">
        <v>2</v>
      </c>
      <c r="C33" s="92">
        <v>220</v>
      </c>
      <c r="D33" s="90">
        <f>C33/12*3</f>
        <v>55</v>
      </c>
      <c r="E33" s="92">
        <v>0</v>
      </c>
      <c r="F33" s="92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3"/>
  <sheetViews>
    <sheetView topLeftCell="A22" zoomScale="80" zoomScaleNormal="80" workbookViewId="0">
      <selection activeCell="G15" sqref="G15:G29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8" width="12" style="29" customWidth="1"/>
    <col min="9" max="16384" width="9.140625" style="2"/>
  </cols>
  <sheetData>
    <row r="1" spans="1:8" x14ac:dyDescent="0.3">
      <c r="A1" s="119" t="s">
        <v>12</v>
      </c>
      <c r="B1" s="119"/>
      <c r="C1" s="119"/>
      <c r="D1" s="119"/>
      <c r="E1" s="119"/>
      <c r="F1" s="53"/>
    </row>
    <row r="2" spans="1:8" x14ac:dyDescent="0.3">
      <c r="A2" s="119" t="s">
        <v>84</v>
      </c>
      <c r="B2" s="119"/>
      <c r="C2" s="119"/>
      <c r="D2" s="119"/>
      <c r="E2" s="119"/>
      <c r="F2" s="53"/>
    </row>
    <row r="3" spans="1:8" x14ac:dyDescent="0.3">
      <c r="A3" s="1"/>
    </row>
    <row r="4" spans="1:8" ht="45" customHeight="1" x14ac:dyDescent="0.3">
      <c r="A4" s="131" t="s">
        <v>74</v>
      </c>
      <c r="B4" s="131"/>
      <c r="C4" s="131"/>
      <c r="D4" s="131"/>
      <c r="E4" s="131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41</v>
      </c>
      <c r="D9" s="124"/>
      <c r="E9" s="124"/>
      <c r="F9" s="95" t="s">
        <v>64</v>
      </c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48">
        <v>43</v>
      </c>
      <c r="D11" s="48">
        <v>43</v>
      </c>
      <c r="E11" s="48">
        <v>43</v>
      </c>
      <c r="F11" s="48">
        <v>43</v>
      </c>
    </row>
    <row r="12" spans="1:8" ht="25.5" x14ac:dyDescent="0.3">
      <c r="A12" s="10" t="s">
        <v>20</v>
      </c>
      <c r="B12" s="34" t="s">
        <v>2</v>
      </c>
      <c r="C12" s="27">
        <f>(C13-C32)/C11</f>
        <v>1507.1162790697674</v>
      </c>
      <c r="D12" s="27">
        <f t="shared" ref="D12:E12" si="0">(D13-D32)/D11</f>
        <v>376.77906976744185</v>
      </c>
      <c r="E12" s="27">
        <f t="shared" si="0"/>
        <v>548.26511627906984</v>
      </c>
      <c r="F12" s="27"/>
    </row>
    <row r="13" spans="1:8" ht="25.5" x14ac:dyDescent="0.3">
      <c r="A13" s="5" t="s">
        <v>106</v>
      </c>
      <c r="B13" s="34" t="s">
        <v>2</v>
      </c>
      <c r="C13" s="71">
        <f>C15+C29+C30+C31+C32+C33</f>
        <v>65106</v>
      </c>
      <c r="D13" s="71">
        <f t="shared" ref="D13:E13" si="1">D15+D29+D30+D31+D32+D33</f>
        <v>16276.5</v>
      </c>
      <c r="E13" s="71">
        <f t="shared" si="1"/>
        <v>23575.4</v>
      </c>
      <c r="F13" s="70">
        <f>F15+F29+F30+F31+F32+F33</f>
        <v>23575.4</v>
      </c>
    </row>
    <row r="14" spans="1:8" x14ac:dyDescent="0.3">
      <c r="A14" s="8" t="s">
        <v>0</v>
      </c>
      <c r="B14" s="35"/>
      <c r="C14" s="25"/>
      <c r="D14" s="25">
        <f t="shared" ref="D14" si="2">C14</f>
        <v>0</v>
      </c>
      <c r="E14" s="25"/>
      <c r="F14" s="25"/>
      <c r="H14" s="31"/>
    </row>
    <row r="15" spans="1:8" ht="25.5" x14ac:dyDescent="0.3">
      <c r="A15" s="5" t="s">
        <v>107</v>
      </c>
      <c r="B15" s="34" t="s">
        <v>2</v>
      </c>
      <c r="C15" s="70">
        <f>C17+C20+C23+C26</f>
        <v>43428</v>
      </c>
      <c r="D15" s="70">
        <f t="shared" ref="D15" si="3">D17+D20+D23+D26</f>
        <v>10857</v>
      </c>
      <c r="E15" s="70">
        <v>17625.400000000001</v>
      </c>
      <c r="F15" s="70">
        <v>17625.400000000001</v>
      </c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2" s="18" customFormat="1" ht="25.5" x14ac:dyDescent="0.3">
      <c r="A17" s="20" t="s">
        <v>25</v>
      </c>
      <c r="B17" s="34" t="s">
        <v>2</v>
      </c>
      <c r="C17" s="20">
        <v>2000</v>
      </c>
      <c r="D17" s="20">
        <f>C17/12*3</f>
        <v>500</v>
      </c>
      <c r="E17" s="20">
        <v>943.1</v>
      </c>
      <c r="F17" s="20">
        <v>943.1</v>
      </c>
      <c r="G17" s="29"/>
      <c r="H17" s="29"/>
    </row>
    <row r="18" spans="1:12" s="18" customFormat="1" x14ac:dyDescent="0.3">
      <c r="A18" s="21" t="s">
        <v>4</v>
      </c>
      <c r="B18" s="36" t="s">
        <v>3</v>
      </c>
      <c r="C18" s="20">
        <v>2</v>
      </c>
      <c r="D18" s="20">
        <v>2</v>
      </c>
      <c r="E18" s="20">
        <v>1</v>
      </c>
      <c r="F18" s="20">
        <v>1</v>
      </c>
      <c r="G18" s="29"/>
      <c r="H18" s="29"/>
    </row>
    <row r="19" spans="1:12" s="18" customFormat="1" ht="21.95" customHeight="1" x14ac:dyDescent="0.3">
      <c r="A19" s="21" t="s">
        <v>22</v>
      </c>
      <c r="B19" s="34" t="s">
        <v>23</v>
      </c>
      <c r="C19" s="90">
        <f>C17/C18/12*1000</f>
        <v>83333.333333333328</v>
      </c>
      <c r="D19" s="90">
        <f>D17*1000/10/D18</f>
        <v>25000</v>
      </c>
      <c r="E19" s="90">
        <f>E17*1000/3/E18</f>
        <v>314366.66666666669</v>
      </c>
      <c r="F19" s="90">
        <v>314366.7</v>
      </c>
      <c r="G19" s="29"/>
      <c r="H19" s="29"/>
    </row>
    <row r="20" spans="1:12" s="18" customFormat="1" ht="25.5" x14ac:dyDescent="0.3">
      <c r="A20" s="20" t="s">
        <v>26</v>
      </c>
      <c r="B20" s="34" t="s">
        <v>2</v>
      </c>
      <c r="C20" s="90">
        <v>31322</v>
      </c>
      <c r="D20" s="20">
        <f>C20/12*3</f>
        <v>7830.5</v>
      </c>
      <c r="E20" s="90">
        <v>12809.5</v>
      </c>
      <c r="F20" s="90">
        <v>12809.5</v>
      </c>
      <c r="G20" s="29"/>
      <c r="H20" s="29"/>
    </row>
    <row r="21" spans="1:12" x14ac:dyDescent="0.3">
      <c r="A21" s="10" t="s">
        <v>4</v>
      </c>
      <c r="B21" s="36" t="s">
        <v>3</v>
      </c>
      <c r="C21" s="108">
        <v>15.5</v>
      </c>
      <c r="D21" s="108">
        <v>15.5</v>
      </c>
      <c r="E21" s="108">
        <v>16</v>
      </c>
      <c r="F21" s="108">
        <v>16</v>
      </c>
    </row>
    <row r="22" spans="1:12" ht="21.95" customHeight="1" x14ac:dyDescent="0.3">
      <c r="A22" s="10" t="s">
        <v>22</v>
      </c>
      <c r="B22" s="34" t="s">
        <v>23</v>
      </c>
      <c r="C22" s="90">
        <f>C20/C21/12*1000</f>
        <v>168397.84946236559</v>
      </c>
      <c r="D22" s="90">
        <f>D20*1000/10/D21</f>
        <v>50519.354838709674</v>
      </c>
      <c r="E22" s="90">
        <f>E20*1000/3/E21</f>
        <v>266864.58333333331</v>
      </c>
      <c r="F22" s="90">
        <v>266864.59999999998</v>
      </c>
    </row>
    <row r="23" spans="1:12" ht="39" x14ac:dyDescent="0.3">
      <c r="A23" s="14" t="s">
        <v>21</v>
      </c>
      <c r="B23" s="34" t="s">
        <v>2</v>
      </c>
      <c r="C23" s="90">
        <v>5556</v>
      </c>
      <c r="D23" s="20">
        <f>C23/12*3</f>
        <v>1389</v>
      </c>
      <c r="E23" s="90">
        <v>1737.5</v>
      </c>
      <c r="F23" s="90">
        <v>1737.5</v>
      </c>
    </row>
    <row r="24" spans="1:12" x14ac:dyDescent="0.3">
      <c r="A24" s="10" t="s">
        <v>4</v>
      </c>
      <c r="B24" s="36" t="s">
        <v>3</v>
      </c>
      <c r="C24" s="108">
        <v>2.5</v>
      </c>
      <c r="D24" s="108">
        <v>2.5</v>
      </c>
      <c r="E24" s="108">
        <v>3</v>
      </c>
      <c r="F24" s="108">
        <v>3</v>
      </c>
    </row>
    <row r="25" spans="1:12" ht="21.95" customHeight="1" x14ac:dyDescent="0.3">
      <c r="A25" s="10" t="s">
        <v>22</v>
      </c>
      <c r="B25" s="34" t="s">
        <v>23</v>
      </c>
      <c r="C25" s="90">
        <f>C23/C24/12*1000</f>
        <v>185200.00000000003</v>
      </c>
      <c r="D25" s="90">
        <f>D23*1000/10/D24</f>
        <v>55560</v>
      </c>
      <c r="E25" s="90">
        <f>E23*1000/3/E24</f>
        <v>193055.55555555553</v>
      </c>
      <c r="F25" s="90">
        <v>193055.6</v>
      </c>
    </row>
    <row r="26" spans="1:12" ht="25.5" x14ac:dyDescent="0.3">
      <c r="A26" s="7" t="s">
        <v>19</v>
      </c>
      <c r="B26" s="34" t="s">
        <v>2</v>
      </c>
      <c r="C26" s="90">
        <v>4550</v>
      </c>
      <c r="D26" s="20">
        <f>C26/12*3</f>
        <v>1137.5</v>
      </c>
      <c r="E26" s="90">
        <v>2138.3000000000002</v>
      </c>
      <c r="F26" s="90">
        <v>2138.3000000000002</v>
      </c>
    </row>
    <row r="27" spans="1:12" x14ac:dyDescent="0.3">
      <c r="A27" s="10" t="s">
        <v>4</v>
      </c>
      <c r="B27" s="36" t="s">
        <v>3</v>
      </c>
      <c r="C27" s="108">
        <v>9.75</v>
      </c>
      <c r="D27" s="108">
        <v>9.75</v>
      </c>
      <c r="E27" s="108">
        <v>13</v>
      </c>
      <c r="F27" s="108">
        <v>13</v>
      </c>
    </row>
    <row r="28" spans="1:12" ht="21.95" customHeight="1" x14ac:dyDescent="0.3">
      <c r="A28" s="10" t="s">
        <v>22</v>
      </c>
      <c r="B28" s="34" t="s">
        <v>23</v>
      </c>
      <c r="C28" s="90">
        <f>C26/C27/12*1000</f>
        <v>38888.888888888891</v>
      </c>
      <c r="D28" s="90">
        <f>D26*1000/10/D27</f>
        <v>11666.666666666666</v>
      </c>
      <c r="E28" s="90">
        <f>E26*1000/3/E27</f>
        <v>54828.205128205125</v>
      </c>
      <c r="F28" s="90">
        <v>54828.2</v>
      </c>
    </row>
    <row r="29" spans="1:12" ht="25.5" x14ac:dyDescent="0.3">
      <c r="A29" s="5" t="s">
        <v>5</v>
      </c>
      <c r="B29" s="34" t="s">
        <v>2</v>
      </c>
      <c r="C29" s="92">
        <v>6496</v>
      </c>
      <c r="D29" s="20">
        <f>C29/12*3</f>
        <v>1624</v>
      </c>
      <c r="E29" s="92">
        <v>1799.1</v>
      </c>
      <c r="F29" s="92">
        <v>1799.1</v>
      </c>
      <c r="G29" s="43"/>
      <c r="H29" s="43"/>
      <c r="I29" s="43"/>
      <c r="J29" s="47"/>
      <c r="K29" s="47"/>
    </row>
    <row r="30" spans="1:12" ht="36.75" x14ac:dyDescent="0.3">
      <c r="A30" s="12" t="s">
        <v>6</v>
      </c>
      <c r="B30" s="34" t="s">
        <v>2</v>
      </c>
      <c r="C30" s="92">
        <v>8500</v>
      </c>
      <c r="D30" s="20">
        <f>C30/12*3</f>
        <v>2125</v>
      </c>
      <c r="E30" s="92">
        <v>4150.8999999999996</v>
      </c>
      <c r="F30" s="92">
        <v>4150.8999999999996</v>
      </c>
      <c r="G30" s="50"/>
      <c r="H30" s="50"/>
      <c r="I30" s="51"/>
      <c r="J30" s="51"/>
      <c r="K30" s="51"/>
      <c r="L30" s="50"/>
    </row>
    <row r="31" spans="1:12" ht="25.5" x14ac:dyDescent="0.3">
      <c r="A31" s="12" t="s">
        <v>7</v>
      </c>
      <c r="B31" s="34" t="s">
        <v>2</v>
      </c>
      <c r="C31" s="92">
        <v>0</v>
      </c>
      <c r="D31" s="92">
        <v>0</v>
      </c>
      <c r="E31" s="92">
        <v>0</v>
      </c>
      <c r="F31" s="92">
        <v>0</v>
      </c>
      <c r="G31" s="65"/>
      <c r="H31" s="65"/>
      <c r="I31" s="66"/>
      <c r="J31" s="66"/>
      <c r="K31" s="66"/>
      <c r="L31" s="50"/>
    </row>
    <row r="32" spans="1:12" ht="36.75" x14ac:dyDescent="0.3">
      <c r="A32" s="12" t="s">
        <v>8</v>
      </c>
      <c r="B32" s="34" t="s">
        <v>2</v>
      </c>
      <c r="C32" s="92">
        <v>300</v>
      </c>
      <c r="D32" s="20">
        <f>C32/12*3</f>
        <v>75</v>
      </c>
      <c r="E32" s="92">
        <v>0</v>
      </c>
      <c r="F32" s="92">
        <v>0</v>
      </c>
      <c r="L32" s="50"/>
    </row>
    <row r="33" spans="1:6" ht="53.25" customHeight="1" x14ac:dyDescent="0.3">
      <c r="A33" s="12" t="s">
        <v>9</v>
      </c>
      <c r="B33" s="34" t="s">
        <v>2</v>
      </c>
      <c r="C33" s="92">
        <v>6382</v>
      </c>
      <c r="D33" s="20">
        <f>C33/12*3</f>
        <v>1595.5</v>
      </c>
      <c r="E33" s="92">
        <v>0</v>
      </c>
      <c r="F33" s="92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3"/>
  <sheetViews>
    <sheetView topLeftCell="A16" zoomScale="61" zoomScaleNormal="61" workbookViewId="0">
      <selection activeCell="G15" sqref="G15:G26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8" width="12" style="29" customWidth="1"/>
    <col min="9" max="16384" width="9.140625" style="2"/>
  </cols>
  <sheetData>
    <row r="1" spans="1:8" x14ac:dyDescent="0.3">
      <c r="A1" s="119" t="s">
        <v>12</v>
      </c>
      <c r="B1" s="119"/>
      <c r="C1" s="119"/>
      <c r="D1" s="119"/>
      <c r="E1" s="119"/>
      <c r="F1" s="53"/>
    </row>
    <row r="2" spans="1:8" x14ac:dyDescent="0.3">
      <c r="A2" s="119" t="s">
        <v>86</v>
      </c>
      <c r="B2" s="119"/>
      <c r="C2" s="119"/>
      <c r="D2" s="119"/>
      <c r="E2" s="119"/>
      <c r="F2" s="53"/>
    </row>
    <row r="3" spans="1:8" x14ac:dyDescent="0.3">
      <c r="A3" s="1"/>
    </row>
    <row r="4" spans="1:8" ht="45" customHeight="1" x14ac:dyDescent="0.3">
      <c r="A4" s="131" t="s">
        <v>75</v>
      </c>
      <c r="B4" s="131"/>
      <c r="C4" s="131"/>
      <c r="D4" s="131"/>
      <c r="E4" s="131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ht="40.5" x14ac:dyDescent="0.3">
      <c r="A9" s="122" t="s">
        <v>24</v>
      </c>
      <c r="B9" s="123" t="s">
        <v>15</v>
      </c>
      <c r="C9" s="124" t="s">
        <v>41</v>
      </c>
      <c r="D9" s="124"/>
      <c r="E9" s="124"/>
      <c r="F9" s="88" t="s">
        <v>38</v>
      </c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48">
        <v>118</v>
      </c>
      <c r="D11" s="48">
        <v>118</v>
      </c>
      <c r="E11" s="48">
        <v>118</v>
      </c>
      <c r="F11" s="48">
        <v>118</v>
      </c>
    </row>
    <row r="12" spans="1:8" ht="25.5" x14ac:dyDescent="0.3">
      <c r="A12" s="10" t="s">
        <v>20</v>
      </c>
      <c r="B12" s="34" t="s">
        <v>2</v>
      </c>
      <c r="C12" s="27">
        <f>(C13-C32)/C11</f>
        <v>596.24576271186436</v>
      </c>
      <c r="D12" s="27">
        <f t="shared" ref="D12:E12" si="0">(D13-D32)/D11</f>
        <v>149.06144067796609</v>
      </c>
      <c r="E12" s="27">
        <f t="shared" si="0"/>
        <v>269.94406779661017</v>
      </c>
      <c r="F12" s="25"/>
    </row>
    <row r="13" spans="1:8" ht="25.5" x14ac:dyDescent="0.3">
      <c r="A13" s="5" t="s">
        <v>87</v>
      </c>
      <c r="B13" s="34" t="s">
        <v>2</v>
      </c>
      <c r="C13" s="71">
        <f>C15+C29+C30+C31+C32+C33</f>
        <v>70657</v>
      </c>
      <c r="D13" s="71">
        <f>D15+D29+D30+D31+D32+D33</f>
        <v>17664.25</v>
      </c>
      <c r="E13" s="71">
        <f>E15+E29+E30+E31+E32+E33</f>
        <v>31853.4</v>
      </c>
      <c r="F13" s="71">
        <f>F15+F29+F30+F31+F32+F33</f>
        <v>31853.4</v>
      </c>
      <c r="G13" s="29" t="s">
        <v>27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8" ht="25.5" x14ac:dyDescent="0.3">
      <c r="A15" s="5" t="s">
        <v>30</v>
      </c>
      <c r="B15" s="34" t="s">
        <v>2</v>
      </c>
      <c r="C15" s="70">
        <f>C17+C20+C23+C26</f>
        <v>50592</v>
      </c>
      <c r="D15" s="70">
        <f t="shared" ref="D15" si="2">D17+D20+D23+D26</f>
        <v>12648</v>
      </c>
      <c r="E15" s="70">
        <v>23922.400000000001</v>
      </c>
      <c r="F15" s="70">
        <v>23922.400000000001</v>
      </c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2" s="18" customFormat="1" ht="25.5" x14ac:dyDescent="0.3">
      <c r="A17" s="20" t="s">
        <v>25</v>
      </c>
      <c r="B17" s="34" t="s">
        <v>2</v>
      </c>
      <c r="C17" s="46">
        <v>5700</v>
      </c>
      <c r="D17" s="46">
        <f>C17/12*3</f>
        <v>1425</v>
      </c>
      <c r="E17" s="46">
        <v>1701.2</v>
      </c>
      <c r="F17" s="46">
        <v>1701.2</v>
      </c>
      <c r="G17" s="29"/>
      <c r="H17" s="29"/>
    </row>
    <row r="18" spans="1:12" s="18" customFormat="1" x14ac:dyDescent="0.3">
      <c r="A18" s="21" t="s">
        <v>4</v>
      </c>
      <c r="B18" s="36" t="s">
        <v>3</v>
      </c>
      <c r="C18" s="20">
        <v>3</v>
      </c>
      <c r="D18" s="20">
        <v>3</v>
      </c>
      <c r="E18" s="20">
        <v>3</v>
      </c>
      <c r="F18" s="26">
        <v>3</v>
      </c>
      <c r="G18" s="29"/>
      <c r="H18" s="29"/>
    </row>
    <row r="19" spans="1:12" s="18" customFormat="1" ht="21.95" customHeight="1" x14ac:dyDescent="0.3">
      <c r="A19" s="21" t="s">
        <v>22</v>
      </c>
      <c r="B19" s="34" t="s">
        <v>23</v>
      </c>
      <c r="C19" s="90">
        <f>C17/C18/12*1000</f>
        <v>158333.33333333334</v>
      </c>
      <c r="D19" s="90">
        <f>D17*1000/9/D18</f>
        <v>52777.777777777781</v>
      </c>
      <c r="E19" s="90">
        <f>E17*1000/3/E18</f>
        <v>189022.22222222222</v>
      </c>
      <c r="F19" s="27">
        <v>189022.2</v>
      </c>
      <c r="G19" s="29"/>
      <c r="H19" s="29"/>
    </row>
    <row r="20" spans="1:12" s="18" customFormat="1" ht="25.5" x14ac:dyDescent="0.3">
      <c r="A20" s="20" t="s">
        <v>26</v>
      </c>
      <c r="B20" s="34" t="s">
        <v>2</v>
      </c>
      <c r="C20" s="90">
        <v>35243</v>
      </c>
      <c r="D20" s="20">
        <f>C20/12*3</f>
        <v>8810.75</v>
      </c>
      <c r="E20" s="90">
        <v>18933.599999999999</v>
      </c>
      <c r="F20" s="90">
        <v>18933.599999999999</v>
      </c>
      <c r="G20" s="29"/>
      <c r="H20" s="29"/>
    </row>
    <row r="21" spans="1:12" x14ac:dyDescent="0.3">
      <c r="A21" s="10" t="s">
        <v>4</v>
      </c>
      <c r="B21" s="36" t="s">
        <v>3</v>
      </c>
      <c r="C21" s="108">
        <v>19.899999999999999</v>
      </c>
      <c r="D21" s="108">
        <v>19.899999999999999</v>
      </c>
      <c r="E21" s="108">
        <v>22</v>
      </c>
      <c r="F21" s="108">
        <v>22</v>
      </c>
    </row>
    <row r="22" spans="1:12" ht="21.95" customHeight="1" x14ac:dyDescent="0.3">
      <c r="A22" s="10" t="s">
        <v>22</v>
      </c>
      <c r="B22" s="34" t="s">
        <v>23</v>
      </c>
      <c r="C22" s="90">
        <f>C20/C21/12*1000</f>
        <v>147583.75209380235</v>
      </c>
      <c r="D22" s="90">
        <f>D20*1000/9/D21</f>
        <v>49194.584031267455</v>
      </c>
      <c r="E22" s="90">
        <f>E20*1000/3/E21</f>
        <v>286872.72727272729</v>
      </c>
      <c r="F22" s="90">
        <v>286872.7</v>
      </c>
    </row>
    <row r="23" spans="1:12" ht="39" x14ac:dyDescent="0.3">
      <c r="A23" s="14" t="s">
        <v>21</v>
      </c>
      <c r="B23" s="34" t="s">
        <v>2</v>
      </c>
      <c r="C23" s="90">
        <v>3900</v>
      </c>
      <c r="D23" s="20">
        <f>C23/12*3</f>
        <v>975</v>
      </c>
      <c r="E23" s="90">
        <v>1100.3</v>
      </c>
      <c r="F23" s="90">
        <v>1100.3</v>
      </c>
    </row>
    <row r="24" spans="1:12" x14ac:dyDescent="0.3">
      <c r="A24" s="10" t="s">
        <v>4</v>
      </c>
      <c r="B24" s="36" t="s">
        <v>3</v>
      </c>
      <c r="C24" s="108">
        <v>5</v>
      </c>
      <c r="D24" s="108">
        <v>5</v>
      </c>
      <c r="E24" s="108">
        <v>9</v>
      </c>
      <c r="F24" s="108">
        <v>9</v>
      </c>
    </row>
    <row r="25" spans="1:12" ht="21.95" customHeight="1" x14ac:dyDescent="0.3">
      <c r="A25" s="10" t="s">
        <v>22</v>
      </c>
      <c r="B25" s="34" t="s">
        <v>23</v>
      </c>
      <c r="C25" s="90">
        <f>C23/C24/12*1000</f>
        <v>65000</v>
      </c>
      <c r="D25" s="90">
        <f>D23*1000/9/D24</f>
        <v>21666.666666666664</v>
      </c>
      <c r="E25" s="90">
        <v>122255.6</v>
      </c>
      <c r="F25" s="90">
        <v>122255.6</v>
      </c>
    </row>
    <row r="26" spans="1:12" ht="25.5" x14ac:dyDescent="0.3">
      <c r="A26" s="7" t="s">
        <v>19</v>
      </c>
      <c r="B26" s="34" t="s">
        <v>2</v>
      </c>
      <c r="C26" s="90">
        <v>5749</v>
      </c>
      <c r="D26" s="20">
        <f>C26/12*3</f>
        <v>1437.25</v>
      </c>
      <c r="E26" s="90">
        <v>2187.3000000000002</v>
      </c>
      <c r="F26" s="90">
        <v>2187.3000000000002</v>
      </c>
    </row>
    <row r="27" spans="1:12" x14ac:dyDescent="0.3">
      <c r="A27" s="10" t="s">
        <v>4</v>
      </c>
      <c r="B27" s="36" t="s">
        <v>3</v>
      </c>
      <c r="C27" s="108">
        <v>10</v>
      </c>
      <c r="D27" s="108">
        <v>10</v>
      </c>
      <c r="E27" s="108">
        <v>27</v>
      </c>
      <c r="F27" s="108">
        <v>27</v>
      </c>
    </row>
    <row r="28" spans="1:12" ht="21.95" customHeight="1" x14ac:dyDescent="0.3">
      <c r="A28" s="10" t="s">
        <v>22</v>
      </c>
      <c r="B28" s="34" t="s">
        <v>23</v>
      </c>
      <c r="C28" s="90">
        <f>C26/C27/12*1000</f>
        <v>47908.333333333328</v>
      </c>
      <c r="D28" s="90">
        <f>D26*1000/9/D27</f>
        <v>15969.444444444443</v>
      </c>
      <c r="E28" s="90">
        <v>81011.100000000006</v>
      </c>
      <c r="F28" s="90">
        <v>81011.100000000006</v>
      </c>
    </row>
    <row r="29" spans="1:12" ht="25.5" x14ac:dyDescent="0.3">
      <c r="A29" s="5" t="s">
        <v>5</v>
      </c>
      <c r="B29" s="34" t="s">
        <v>2</v>
      </c>
      <c r="C29" s="92">
        <v>9600</v>
      </c>
      <c r="D29" s="20">
        <f>C29/12*3</f>
        <v>2400</v>
      </c>
      <c r="E29" s="92">
        <v>3285.1</v>
      </c>
      <c r="F29" s="92">
        <v>3285.1</v>
      </c>
      <c r="G29" s="43"/>
      <c r="H29" s="43"/>
      <c r="I29" s="43"/>
      <c r="J29" s="47"/>
      <c r="K29" s="47"/>
    </row>
    <row r="30" spans="1:12" ht="36.75" x14ac:dyDescent="0.3">
      <c r="A30" s="12" t="s">
        <v>6</v>
      </c>
      <c r="B30" s="34" t="s">
        <v>2</v>
      </c>
      <c r="C30" s="92">
        <v>8640</v>
      </c>
      <c r="D30" s="20">
        <f>C30/12*3</f>
        <v>2160</v>
      </c>
      <c r="E30" s="92">
        <v>4645.8999999999996</v>
      </c>
      <c r="F30" s="92">
        <v>4645.8999999999996</v>
      </c>
      <c r="G30" s="86"/>
      <c r="H30" s="86"/>
      <c r="I30" s="87"/>
      <c r="J30" s="87"/>
      <c r="K30" s="87"/>
      <c r="L30" s="50"/>
    </row>
    <row r="31" spans="1:12" ht="25.5" x14ac:dyDescent="0.3">
      <c r="A31" s="12" t="s">
        <v>7</v>
      </c>
      <c r="B31" s="34" t="s">
        <v>2</v>
      </c>
      <c r="C31" s="92">
        <v>0</v>
      </c>
      <c r="D31" s="92">
        <v>0</v>
      </c>
      <c r="E31" s="92">
        <v>0</v>
      </c>
      <c r="F31" s="92">
        <v>0</v>
      </c>
      <c r="G31" s="86"/>
      <c r="H31" s="86"/>
      <c r="I31" s="87"/>
      <c r="J31" s="87"/>
      <c r="K31" s="87"/>
      <c r="L31" s="50"/>
    </row>
    <row r="32" spans="1:12" ht="36.75" x14ac:dyDescent="0.3">
      <c r="A32" s="12" t="s">
        <v>8</v>
      </c>
      <c r="B32" s="34" t="s">
        <v>2</v>
      </c>
      <c r="C32" s="92">
        <v>300</v>
      </c>
      <c r="D32" s="20">
        <f>C32/12*3</f>
        <v>75</v>
      </c>
      <c r="E32" s="92">
        <v>0</v>
      </c>
      <c r="F32" s="92">
        <v>0</v>
      </c>
      <c r="G32" s="86"/>
      <c r="H32" s="86"/>
      <c r="I32" s="87"/>
      <c r="J32" s="87"/>
      <c r="K32" s="87"/>
      <c r="L32" s="50"/>
    </row>
    <row r="33" spans="1:6" ht="54" customHeight="1" x14ac:dyDescent="0.3">
      <c r="A33" s="12" t="s">
        <v>9</v>
      </c>
      <c r="B33" s="34" t="s">
        <v>2</v>
      </c>
      <c r="C33" s="92">
        <v>1525</v>
      </c>
      <c r="D33" s="20">
        <f>C33/12*3</f>
        <v>381.25</v>
      </c>
      <c r="E33" s="92">
        <v>0</v>
      </c>
      <c r="F33" s="92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3"/>
  <sheetViews>
    <sheetView topLeftCell="A19" zoomScale="70" zoomScaleNormal="70" workbookViewId="0">
      <selection activeCell="K18" sqref="K18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6.7109375" style="29" customWidth="1"/>
    <col min="7" max="8" width="12" style="29" customWidth="1"/>
    <col min="9" max="16384" width="9.140625" style="2"/>
  </cols>
  <sheetData>
    <row r="1" spans="1:8" x14ac:dyDescent="0.3">
      <c r="A1" s="119" t="s">
        <v>12</v>
      </c>
      <c r="B1" s="119"/>
      <c r="C1" s="119"/>
      <c r="D1" s="119"/>
      <c r="E1" s="119"/>
      <c r="F1" s="53"/>
    </row>
    <row r="2" spans="1:8" x14ac:dyDescent="0.3">
      <c r="A2" s="119" t="s">
        <v>43</v>
      </c>
      <c r="B2" s="119"/>
      <c r="C2" s="119"/>
      <c r="D2" s="119"/>
      <c r="E2" s="119"/>
      <c r="F2" s="53"/>
    </row>
    <row r="3" spans="1:8" x14ac:dyDescent="0.3">
      <c r="A3" s="1"/>
    </row>
    <row r="4" spans="1:8" ht="45" customHeight="1" x14ac:dyDescent="0.3">
      <c r="A4" s="131" t="s">
        <v>76</v>
      </c>
      <c r="B4" s="131"/>
      <c r="C4" s="131"/>
      <c r="D4" s="131"/>
      <c r="E4" s="131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41</v>
      </c>
      <c r="D9" s="124"/>
      <c r="E9" s="124"/>
      <c r="F9" s="54"/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 t="s">
        <v>80</v>
      </c>
    </row>
    <row r="11" spans="1:8" x14ac:dyDescent="0.3">
      <c r="A11" s="5" t="s">
        <v>18</v>
      </c>
      <c r="B11" s="34" t="s">
        <v>10</v>
      </c>
      <c r="C11" s="48">
        <v>61</v>
      </c>
      <c r="D11" s="48">
        <v>61</v>
      </c>
      <c r="E11" s="48">
        <v>61</v>
      </c>
      <c r="F11" s="25"/>
    </row>
    <row r="12" spans="1:8" ht="25.5" x14ac:dyDescent="0.3">
      <c r="A12" s="10" t="s">
        <v>20</v>
      </c>
      <c r="B12" s="34" t="s">
        <v>2</v>
      </c>
      <c r="C12" s="27">
        <f>(C13-C32)/C11</f>
        <v>1043.1967213114754</v>
      </c>
      <c r="D12" s="27">
        <f t="shared" ref="D12:E12" si="0">(D13-D32)/D11</f>
        <v>260.79918032786884</v>
      </c>
      <c r="E12" s="27">
        <f t="shared" si="0"/>
        <v>382.14590163934429</v>
      </c>
      <c r="F12" s="27"/>
    </row>
    <row r="13" spans="1:8" ht="25.5" x14ac:dyDescent="0.3">
      <c r="A13" s="5" t="s">
        <v>103</v>
      </c>
      <c r="B13" s="34" t="s">
        <v>2</v>
      </c>
      <c r="C13" s="70">
        <f>C15+C29+C30+C31+C32+C33</f>
        <v>63835</v>
      </c>
      <c r="D13" s="71">
        <f>D15+D29+D30+D31+D32+D33</f>
        <v>15958.75</v>
      </c>
      <c r="E13" s="71">
        <f>E15+E29+E30+E31+E32+E33</f>
        <v>23310.9</v>
      </c>
      <c r="F13" s="70">
        <f>F15+F29+F30</f>
        <v>23310.9</v>
      </c>
    </row>
    <row r="14" spans="1:8" x14ac:dyDescent="0.3">
      <c r="A14" s="8" t="s">
        <v>0</v>
      </c>
      <c r="B14" s="35"/>
      <c r="C14" s="25"/>
      <c r="D14" s="25">
        <f t="shared" ref="D14:D31" si="1">C14</f>
        <v>0</v>
      </c>
      <c r="E14" s="25"/>
      <c r="F14" s="25"/>
      <c r="H14" s="31"/>
    </row>
    <row r="15" spans="1:8" ht="25.5" x14ac:dyDescent="0.3">
      <c r="A15" s="5" t="s">
        <v>88</v>
      </c>
      <c r="B15" s="34" t="s">
        <v>2</v>
      </c>
      <c r="C15" s="70">
        <f>C17+C20+C23+C26</f>
        <v>45648</v>
      </c>
      <c r="D15" s="70">
        <f t="shared" ref="D15" si="2">D17+D20+D23+D26</f>
        <v>11412</v>
      </c>
      <c r="E15" s="70">
        <v>14678.3</v>
      </c>
      <c r="F15" s="70">
        <v>14678.3</v>
      </c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2" s="18" customFormat="1" ht="25.5" x14ac:dyDescent="0.3">
      <c r="A17" s="20" t="s">
        <v>25</v>
      </c>
      <c r="B17" s="34" t="s">
        <v>2</v>
      </c>
      <c r="C17" s="46">
        <v>7000</v>
      </c>
      <c r="D17" s="46">
        <f>C17/12*3</f>
        <v>1750</v>
      </c>
      <c r="E17" s="46">
        <v>1528.3</v>
      </c>
      <c r="F17" s="48">
        <v>1528.3</v>
      </c>
      <c r="G17" s="29"/>
      <c r="H17" s="29"/>
    </row>
    <row r="18" spans="1:12" s="18" customFormat="1" x14ac:dyDescent="0.3">
      <c r="A18" s="21" t="s">
        <v>4</v>
      </c>
      <c r="B18" s="36" t="s">
        <v>3</v>
      </c>
      <c r="C18" s="20">
        <v>2</v>
      </c>
      <c r="D18" s="20">
        <v>2</v>
      </c>
      <c r="E18" s="26">
        <v>3</v>
      </c>
      <c r="F18" s="25">
        <v>3</v>
      </c>
      <c r="G18" s="29"/>
      <c r="H18" s="29"/>
    </row>
    <row r="19" spans="1:12" s="18" customFormat="1" ht="21.95" customHeight="1" x14ac:dyDescent="0.3">
      <c r="A19" s="21" t="s">
        <v>22</v>
      </c>
      <c r="B19" s="34" t="s">
        <v>23</v>
      </c>
      <c r="C19" s="27">
        <f>C17/C18/12*1000</f>
        <v>291666.66666666669</v>
      </c>
      <c r="D19" s="27">
        <f>D17*1000/9/D18</f>
        <v>97222.222222222219</v>
      </c>
      <c r="E19" s="27">
        <f>E17*1000/3/E18</f>
        <v>169811.11111111109</v>
      </c>
      <c r="F19" s="27">
        <v>169811.1</v>
      </c>
      <c r="G19" s="29"/>
      <c r="H19" s="29"/>
    </row>
    <row r="20" spans="1:12" s="18" customFormat="1" ht="25.5" x14ac:dyDescent="0.3">
      <c r="A20" s="20" t="s">
        <v>26</v>
      </c>
      <c r="B20" s="34" t="s">
        <v>2</v>
      </c>
      <c r="C20" s="42">
        <v>25948</v>
      </c>
      <c r="D20" s="46">
        <f>C20/12*3</f>
        <v>6487</v>
      </c>
      <c r="E20" s="42">
        <v>8744.7000000000007</v>
      </c>
      <c r="F20" s="42">
        <v>8744.7000000000007</v>
      </c>
      <c r="G20" s="29"/>
      <c r="H20" s="29"/>
    </row>
    <row r="21" spans="1:12" x14ac:dyDescent="0.3">
      <c r="A21" s="10" t="s">
        <v>4</v>
      </c>
      <c r="B21" s="36" t="s">
        <v>3</v>
      </c>
      <c r="C21" s="108">
        <v>12.2</v>
      </c>
      <c r="D21" s="108">
        <v>12.2</v>
      </c>
      <c r="E21" s="28">
        <v>16</v>
      </c>
      <c r="F21" s="27">
        <v>16</v>
      </c>
    </row>
    <row r="22" spans="1:12" ht="21.95" customHeight="1" x14ac:dyDescent="0.3">
      <c r="A22" s="10" t="s">
        <v>22</v>
      </c>
      <c r="B22" s="34" t="s">
        <v>23</v>
      </c>
      <c r="C22" s="27">
        <f>C20/C21/12*1000</f>
        <v>177240.43715846995</v>
      </c>
      <c r="D22" s="27">
        <f>D20*1000/9/D21</f>
        <v>59080.145719489985</v>
      </c>
      <c r="E22" s="27">
        <f>E20*1000/3/E21</f>
        <v>182181.25</v>
      </c>
      <c r="F22" s="27">
        <v>182181.3</v>
      </c>
    </row>
    <row r="23" spans="1:12" ht="39" x14ac:dyDescent="0.3">
      <c r="A23" s="14" t="s">
        <v>21</v>
      </c>
      <c r="B23" s="34" t="s">
        <v>2</v>
      </c>
      <c r="C23" s="42">
        <v>3500</v>
      </c>
      <c r="D23" s="46">
        <f>C23/12*3</f>
        <v>875</v>
      </c>
      <c r="E23" s="42">
        <v>1202.3</v>
      </c>
      <c r="F23" s="42">
        <v>1202.3</v>
      </c>
    </row>
    <row r="24" spans="1:12" x14ac:dyDescent="0.3">
      <c r="A24" s="10" t="s">
        <v>4</v>
      </c>
      <c r="B24" s="36" t="s">
        <v>3</v>
      </c>
      <c r="C24" s="108">
        <v>3</v>
      </c>
      <c r="D24" s="108">
        <v>3</v>
      </c>
      <c r="E24" s="28">
        <v>4</v>
      </c>
      <c r="F24" s="27">
        <v>4</v>
      </c>
    </row>
    <row r="25" spans="1:12" ht="21.95" customHeight="1" x14ac:dyDescent="0.3">
      <c r="A25" s="10" t="s">
        <v>22</v>
      </c>
      <c r="B25" s="34" t="s">
        <v>23</v>
      </c>
      <c r="C25" s="90">
        <f>C23/C24/12*1000</f>
        <v>97222.222222222234</v>
      </c>
      <c r="D25" s="90">
        <f>D23*1000/9/D24</f>
        <v>32407.407407407405</v>
      </c>
      <c r="E25" s="27">
        <f>E23*1000/3/E24</f>
        <v>100191.66666666667</v>
      </c>
      <c r="F25" s="27">
        <v>100191.7</v>
      </c>
    </row>
    <row r="26" spans="1:12" ht="25.5" x14ac:dyDescent="0.3">
      <c r="A26" s="7" t="s">
        <v>19</v>
      </c>
      <c r="B26" s="34" t="s">
        <v>2</v>
      </c>
      <c r="C26" s="90">
        <v>9200</v>
      </c>
      <c r="D26" s="20">
        <f>C26/12*3</f>
        <v>2300</v>
      </c>
      <c r="E26" s="90">
        <v>3203</v>
      </c>
      <c r="F26" s="90">
        <v>3203</v>
      </c>
    </row>
    <row r="27" spans="1:12" x14ac:dyDescent="0.3">
      <c r="A27" s="10" t="s">
        <v>4</v>
      </c>
      <c r="B27" s="36" t="s">
        <v>3</v>
      </c>
      <c r="C27" s="108">
        <v>10.5</v>
      </c>
      <c r="D27" s="108">
        <v>10.5</v>
      </c>
      <c r="E27" s="108">
        <v>16</v>
      </c>
      <c r="F27" s="90">
        <v>16</v>
      </c>
    </row>
    <row r="28" spans="1:12" ht="21.95" customHeight="1" x14ac:dyDescent="0.3">
      <c r="A28" s="10" t="s">
        <v>22</v>
      </c>
      <c r="B28" s="34" t="s">
        <v>23</v>
      </c>
      <c r="C28" s="90">
        <f>C26/C27/12*1000</f>
        <v>73015.873015873018</v>
      </c>
      <c r="D28" s="90">
        <f>D26*1000/9/D27</f>
        <v>24338.62433862434</v>
      </c>
      <c r="E28" s="90">
        <f>E26*1000/3/E27</f>
        <v>66729.166666666672</v>
      </c>
      <c r="F28" s="90">
        <v>66729.2</v>
      </c>
    </row>
    <row r="29" spans="1:12" ht="25.5" x14ac:dyDescent="0.3">
      <c r="A29" s="5" t="s">
        <v>5</v>
      </c>
      <c r="B29" s="34" t="s">
        <v>2</v>
      </c>
      <c r="C29" s="20">
        <v>6048</v>
      </c>
      <c r="D29" s="20">
        <f>C29/12*3</f>
        <v>1512</v>
      </c>
      <c r="E29" s="20">
        <v>1512.1</v>
      </c>
      <c r="F29" s="92">
        <v>1512.1</v>
      </c>
      <c r="G29" s="50"/>
      <c r="H29" s="50"/>
      <c r="I29" s="50"/>
      <c r="J29" s="50"/>
      <c r="K29" s="50"/>
      <c r="L29" s="50"/>
    </row>
    <row r="30" spans="1:12" ht="36.75" x14ac:dyDescent="0.3">
      <c r="A30" s="12" t="s">
        <v>6</v>
      </c>
      <c r="B30" s="34" t="s">
        <v>2</v>
      </c>
      <c r="C30" s="92">
        <v>10660</v>
      </c>
      <c r="D30" s="20">
        <f>C30/12*3</f>
        <v>2665</v>
      </c>
      <c r="E30" s="92">
        <v>7120.5</v>
      </c>
      <c r="F30" s="92">
        <v>7120.5</v>
      </c>
      <c r="G30" s="50"/>
      <c r="H30" s="50"/>
      <c r="I30" s="50"/>
      <c r="J30" s="50"/>
      <c r="K30" s="50"/>
      <c r="L30" s="50"/>
    </row>
    <row r="31" spans="1:12" ht="25.5" x14ac:dyDescent="0.3">
      <c r="A31" s="12" t="s">
        <v>7</v>
      </c>
      <c r="B31" s="34" t="s">
        <v>2</v>
      </c>
      <c r="C31" s="92">
        <v>0</v>
      </c>
      <c r="D31" s="92">
        <f t="shared" si="1"/>
        <v>0</v>
      </c>
      <c r="E31" s="92">
        <v>0</v>
      </c>
      <c r="F31" s="92">
        <v>0</v>
      </c>
      <c r="G31" s="50"/>
      <c r="H31" s="50"/>
      <c r="I31" s="50"/>
      <c r="J31" s="50"/>
      <c r="K31" s="50"/>
      <c r="L31" s="50"/>
    </row>
    <row r="32" spans="1:12" ht="36.75" x14ac:dyDescent="0.3">
      <c r="A32" s="12" t="s">
        <v>8</v>
      </c>
      <c r="B32" s="34" t="s">
        <v>2</v>
      </c>
      <c r="C32" s="92">
        <v>200</v>
      </c>
      <c r="D32" s="20">
        <f>C32/12*3</f>
        <v>50</v>
      </c>
      <c r="E32" s="92">
        <v>0</v>
      </c>
      <c r="F32" s="92">
        <v>0</v>
      </c>
      <c r="G32" s="50"/>
      <c r="H32" s="50"/>
      <c r="I32" s="50"/>
      <c r="J32" s="50"/>
      <c r="K32" s="50"/>
      <c r="L32" s="50"/>
    </row>
    <row r="33" spans="1:12" ht="62.25" customHeight="1" x14ac:dyDescent="0.3">
      <c r="A33" s="12" t="s">
        <v>9</v>
      </c>
      <c r="B33" s="34" t="s">
        <v>2</v>
      </c>
      <c r="C33" s="92">
        <v>1279</v>
      </c>
      <c r="D33" s="20">
        <f>C33/12*3</f>
        <v>319.75</v>
      </c>
      <c r="E33" s="92">
        <v>0</v>
      </c>
      <c r="F33" s="92">
        <v>0</v>
      </c>
      <c r="G33" s="50"/>
      <c r="H33" s="50"/>
      <c r="I33" s="51"/>
      <c r="J33" s="51"/>
      <c r="K33" s="51"/>
      <c r="L33" s="51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topLeftCell="A20" zoomScale="70" zoomScaleNormal="70" workbookViewId="0">
      <pane xSplit="19995" topLeftCell="U1"/>
      <selection activeCell="G11" sqref="G11:N33"/>
      <selection pane="topRight" activeCell="U11" sqref="U11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2" style="29" customWidth="1"/>
    <col min="8" max="8" width="12" style="2" customWidth="1"/>
    <col min="9" max="16384" width="9.140625" style="2"/>
  </cols>
  <sheetData>
    <row r="1" spans="1:8" x14ac:dyDescent="0.3">
      <c r="A1" s="119" t="s">
        <v>12</v>
      </c>
      <c r="B1" s="119"/>
      <c r="C1" s="119"/>
      <c r="D1" s="119"/>
      <c r="E1" s="119"/>
      <c r="F1" s="53"/>
    </row>
    <row r="2" spans="1:8" x14ac:dyDescent="0.3">
      <c r="A2" s="119" t="s">
        <v>43</v>
      </c>
      <c r="B2" s="119"/>
      <c r="C2" s="119"/>
      <c r="D2" s="119"/>
      <c r="E2" s="119"/>
      <c r="F2" s="53"/>
    </row>
    <row r="3" spans="1:8" x14ac:dyDescent="0.3">
      <c r="A3" s="1"/>
    </row>
    <row r="4" spans="1:8" ht="45" customHeight="1" x14ac:dyDescent="0.3">
      <c r="A4" s="131" t="s">
        <v>77</v>
      </c>
      <c r="B4" s="131"/>
      <c r="C4" s="131"/>
      <c r="D4" s="131"/>
      <c r="E4" s="131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41</v>
      </c>
      <c r="D9" s="124"/>
      <c r="E9" s="124"/>
      <c r="F9" s="95" t="s">
        <v>54</v>
      </c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48">
        <v>27</v>
      </c>
      <c r="D11" s="48">
        <v>27</v>
      </c>
      <c r="E11" s="48">
        <v>27</v>
      </c>
      <c r="F11" s="48"/>
    </row>
    <row r="12" spans="1:8" ht="25.5" x14ac:dyDescent="0.3">
      <c r="A12" s="10" t="s">
        <v>20</v>
      </c>
      <c r="B12" s="34" t="s">
        <v>2</v>
      </c>
      <c r="C12" s="27">
        <f>(C13-C32)/C11</f>
        <v>1791.5925925925926</v>
      </c>
      <c r="D12" s="27">
        <f t="shared" ref="D12:E12" si="0">(D13-D32)/D11</f>
        <v>447.89814814814815</v>
      </c>
      <c r="E12" s="27">
        <f t="shared" si="0"/>
        <v>657.69259259259263</v>
      </c>
      <c r="F12" s="27"/>
    </row>
    <row r="13" spans="1:8" ht="25.5" x14ac:dyDescent="0.3">
      <c r="A13" s="5" t="s">
        <v>33</v>
      </c>
      <c r="B13" s="34" t="s">
        <v>2</v>
      </c>
      <c r="C13" s="71">
        <f>C15+C29+C30+C31+C32+C33</f>
        <v>48573</v>
      </c>
      <c r="D13" s="71">
        <f>D15+D29+D30+D31+D32+D33</f>
        <v>12143.25</v>
      </c>
      <c r="E13" s="71">
        <f>E15+E29+E30+E31+E32+E33</f>
        <v>17757.7</v>
      </c>
      <c r="F13" s="70">
        <f>F15+F29+F30+F31+F32+F33</f>
        <v>17757.7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 x14ac:dyDescent="0.3">
      <c r="A15" s="5" t="s">
        <v>32</v>
      </c>
      <c r="B15" s="34" t="s">
        <v>2</v>
      </c>
      <c r="C15" s="70">
        <f>C17+C20+C23+C26</f>
        <v>32412</v>
      </c>
      <c r="D15" s="70">
        <f>D17+D20+D23+D26</f>
        <v>8103</v>
      </c>
      <c r="E15" s="70">
        <f t="shared" ref="E15" si="2">E17+E20+E23+E26</f>
        <v>11960</v>
      </c>
      <c r="F15" s="70">
        <v>11960</v>
      </c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1" s="18" customFormat="1" ht="25.5" x14ac:dyDescent="0.3">
      <c r="A17" s="20" t="s">
        <v>25</v>
      </c>
      <c r="B17" s="34" t="s">
        <v>2</v>
      </c>
      <c r="C17" s="46">
        <v>3400</v>
      </c>
      <c r="D17" s="46">
        <f>C17/12*3</f>
        <v>850</v>
      </c>
      <c r="E17" s="46">
        <v>1105.4000000000001</v>
      </c>
      <c r="F17" s="46">
        <v>1105.4000000000001</v>
      </c>
      <c r="G17" s="29"/>
    </row>
    <row r="18" spans="1:11" s="18" customFormat="1" x14ac:dyDescent="0.3">
      <c r="A18" s="21" t="s">
        <v>4</v>
      </c>
      <c r="B18" s="22" t="s">
        <v>3</v>
      </c>
      <c r="C18" s="20">
        <v>2</v>
      </c>
      <c r="D18" s="20">
        <v>2</v>
      </c>
      <c r="E18" s="26">
        <v>3</v>
      </c>
      <c r="F18" s="26">
        <v>1</v>
      </c>
      <c r="G18" s="29"/>
    </row>
    <row r="19" spans="1:11" s="18" customFormat="1" ht="21.95" customHeight="1" x14ac:dyDescent="0.3">
      <c r="A19" s="21" t="s">
        <v>22</v>
      </c>
      <c r="B19" s="34" t="s">
        <v>23</v>
      </c>
      <c r="C19" s="27">
        <f>C17/C18/12*1000</f>
        <v>141666.66666666666</v>
      </c>
      <c r="D19" s="27">
        <f>D17*1000/9/D18</f>
        <v>47222.222222222219</v>
      </c>
      <c r="E19" s="27">
        <f>E17*1000/3/E18</f>
        <v>122822.22222222223</v>
      </c>
      <c r="F19" s="27">
        <v>368466.7</v>
      </c>
      <c r="G19" s="29"/>
    </row>
    <row r="20" spans="1:11" s="18" customFormat="1" ht="25.5" x14ac:dyDescent="0.3">
      <c r="A20" s="20" t="s">
        <v>26</v>
      </c>
      <c r="B20" s="34" t="s">
        <v>2</v>
      </c>
      <c r="C20" s="42">
        <v>21102</v>
      </c>
      <c r="D20" s="46">
        <f>C20/12*3</f>
        <v>5275.5</v>
      </c>
      <c r="E20" s="42">
        <v>8160.7</v>
      </c>
      <c r="F20" s="42">
        <v>8160.7</v>
      </c>
      <c r="G20" s="29"/>
    </row>
    <row r="21" spans="1:11" x14ac:dyDescent="0.3">
      <c r="A21" s="10" t="s">
        <v>4</v>
      </c>
      <c r="B21" s="36" t="s">
        <v>3</v>
      </c>
      <c r="C21" s="108">
        <v>11</v>
      </c>
      <c r="D21" s="108">
        <v>11</v>
      </c>
      <c r="E21" s="28">
        <v>7</v>
      </c>
      <c r="F21" s="28">
        <v>7</v>
      </c>
    </row>
    <row r="22" spans="1:11" ht="21.95" customHeight="1" x14ac:dyDescent="0.3">
      <c r="A22" s="10" t="s">
        <v>22</v>
      </c>
      <c r="B22" s="34" t="s">
        <v>23</v>
      </c>
      <c r="C22" s="27">
        <f>C20/C21/12*1000</f>
        <v>159863.63636363635</v>
      </c>
      <c r="D22" s="27">
        <f>D20*1000/9/D21</f>
        <v>53287.878787878784</v>
      </c>
      <c r="E22" s="27">
        <f>E20*1000/3/E21</f>
        <v>388604.76190476195</v>
      </c>
      <c r="F22" s="27">
        <v>388604.8</v>
      </c>
    </row>
    <row r="23" spans="1:11" ht="39" x14ac:dyDescent="0.3">
      <c r="A23" s="14" t="s">
        <v>21</v>
      </c>
      <c r="B23" s="34" t="s">
        <v>2</v>
      </c>
      <c r="C23" s="42">
        <v>950</v>
      </c>
      <c r="D23" s="46">
        <f>C23/12*3</f>
        <v>237.5</v>
      </c>
      <c r="E23" s="42">
        <v>953.8</v>
      </c>
      <c r="F23" s="42">
        <v>953.8</v>
      </c>
    </row>
    <row r="24" spans="1:11" x14ac:dyDescent="0.3">
      <c r="A24" s="10" t="s">
        <v>4</v>
      </c>
      <c r="B24" s="36" t="s">
        <v>3</v>
      </c>
      <c r="C24" s="108">
        <v>2</v>
      </c>
      <c r="D24" s="108">
        <v>2</v>
      </c>
      <c r="E24" s="28">
        <v>2</v>
      </c>
      <c r="F24" s="28">
        <v>2</v>
      </c>
    </row>
    <row r="25" spans="1:11" ht="21.95" customHeight="1" x14ac:dyDescent="0.3">
      <c r="A25" s="10" t="s">
        <v>22</v>
      </c>
      <c r="B25" s="34" t="s">
        <v>23</v>
      </c>
      <c r="C25" s="27">
        <f>C23/C24/12*1000</f>
        <v>39583.333333333336</v>
      </c>
      <c r="D25" s="27">
        <f>D23*1000/9/D24</f>
        <v>13194.444444444445</v>
      </c>
      <c r="E25" s="27">
        <f>E23*1000/3/E24</f>
        <v>158966.66666666666</v>
      </c>
      <c r="F25" s="27">
        <v>158966.70000000001</v>
      </c>
    </row>
    <row r="26" spans="1:11" ht="25.5" x14ac:dyDescent="0.3">
      <c r="A26" s="7" t="s">
        <v>19</v>
      </c>
      <c r="B26" s="34" t="s">
        <v>2</v>
      </c>
      <c r="C26" s="42">
        <v>6960</v>
      </c>
      <c r="D26" s="46">
        <f>C26/12*3</f>
        <v>1740</v>
      </c>
      <c r="E26" s="69">
        <v>1740.1</v>
      </c>
      <c r="F26" s="42">
        <v>1740.1</v>
      </c>
    </row>
    <row r="27" spans="1:11" x14ac:dyDescent="0.3">
      <c r="A27" s="10" t="s">
        <v>4</v>
      </c>
      <c r="B27" s="36" t="s">
        <v>3</v>
      </c>
      <c r="C27" s="111">
        <v>9.75</v>
      </c>
      <c r="D27" s="111">
        <v>9.75</v>
      </c>
      <c r="E27" s="28">
        <v>10</v>
      </c>
      <c r="F27" s="28">
        <v>10</v>
      </c>
    </row>
    <row r="28" spans="1:11" ht="21.95" customHeight="1" x14ac:dyDescent="0.3">
      <c r="A28" s="10" t="s">
        <v>22</v>
      </c>
      <c r="B28" s="34" t="s">
        <v>23</v>
      </c>
      <c r="C28" s="90">
        <f>C26/C27/12*1000</f>
        <v>59487.179487179485</v>
      </c>
      <c r="D28" s="90">
        <f>D26*1000/9/D27</f>
        <v>19829.059829059832</v>
      </c>
      <c r="E28" s="90">
        <f>E26*1000/3/E27</f>
        <v>58003.333333333336</v>
      </c>
      <c r="F28" s="90">
        <v>58003.3</v>
      </c>
    </row>
    <row r="29" spans="1:11" ht="25.5" x14ac:dyDescent="0.3">
      <c r="A29" s="5" t="s">
        <v>5</v>
      </c>
      <c r="B29" s="34" t="s">
        <v>2</v>
      </c>
      <c r="C29" s="90">
        <v>5887</v>
      </c>
      <c r="D29" s="20">
        <f>C29/12*3</f>
        <v>1471.75</v>
      </c>
      <c r="E29" s="90">
        <v>1253</v>
      </c>
      <c r="F29" s="90">
        <v>1253</v>
      </c>
      <c r="G29" s="43"/>
      <c r="H29" s="43"/>
      <c r="I29" s="43"/>
      <c r="J29" s="47"/>
      <c r="K29" s="47"/>
    </row>
    <row r="30" spans="1:11" ht="36.75" x14ac:dyDescent="0.3">
      <c r="A30" s="12" t="s">
        <v>6</v>
      </c>
      <c r="B30" s="34" t="s">
        <v>2</v>
      </c>
      <c r="C30" s="92">
        <v>8654</v>
      </c>
      <c r="D30" s="20">
        <f>C30/12*3</f>
        <v>2163.5</v>
      </c>
      <c r="E30" s="92">
        <v>4544.7</v>
      </c>
      <c r="F30" s="92">
        <v>4544.7</v>
      </c>
      <c r="G30" s="107"/>
      <c r="H30" s="107"/>
      <c r="I30" s="51"/>
      <c r="J30" s="51"/>
      <c r="K30" s="51"/>
    </row>
    <row r="31" spans="1:11" ht="25.5" x14ac:dyDescent="0.3">
      <c r="A31" s="12" t="s">
        <v>7</v>
      </c>
      <c r="B31" s="34" t="s">
        <v>2</v>
      </c>
      <c r="C31" s="92">
        <v>100</v>
      </c>
      <c r="D31" s="20">
        <f>C31/12*3</f>
        <v>25</v>
      </c>
      <c r="E31" s="92">
        <v>0</v>
      </c>
      <c r="F31" s="92">
        <v>0</v>
      </c>
      <c r="G31" s="107"/>
      <c r="H31" s="105"/>
      <c r="I31" s="47"/>
      <c r="J31" s="47"/>
      <c r="K31" s="47"/>
    </row>
    <row r="32" spans="1:11" ht="36.75" x14ac:dyDescent="0.3">
      <c r="A32" s="12" t="s">
        <v>8</v>
      </c>
      <c r="B32" s="34" t="s">
        <v>2</v>
      </c>
      <c r="C32" s="92">
        <v>200</v>
      </c>
      <c r="D32" s="20">
        <f>C32/12*3</f>
        <v>50</v>
      </c>
      <c r="E32" s="92">
        <v>0</v>
      </c>
      <c r="F32" s="92">
        <v>0</v>
      </c>
      <c r="G32" s="18"/>
      <c r="H32" s="18"/>
    </row>
    <row r="33" spans="1:8" ht="56.25" customHeight="1" x14ac:dyDescent="0.3">
      <c r="A33" s="12" t="s">
        <v>9</v>
      </c>
      <c r="B33" s="34" t="s">
        <v>2</v>
      </c>
      <c r="C33" s="92">
        <v>1320</v>
      </c>
      <c r="D33" s="20">
        <f>C33/12*3</f>
        <v>330</v>
      </c>
      <c r="E33" s="92">
        <v>0</v>
      </c>
      <c r="F33" s="92">
        <v>0</v>
      </c>
      <c r="G33" s="18"/>
      <c r="H33" s="1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8"/>
  <sheetViews>
    <sheetView tabSelected="1" topLeftCell="A4" zoomScale="80" zoomScaleNormal="80" workbookViewId="0">
      <selection activeCell="G31" sqref="G31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1" style="29" customWidth="1"/>
    <col min="8" max="8" width="12" style="2" customWidth="1"/>
    <col min="9" max="16384" width="9.140625" style="2"/>
  </cols>
  <sheetData>
    <row r="1" spans="1:8" x14ac:dyDescent="0.3">
      <c r="A1" s="119" t="s">
        <v>12</v>
      </c>
      <c r="B1" s="119"/>
      <c r="C1" s="119"/>
      <c r="D1" s="119"/>
      <c r="E1" s="119"/>
      <c r="F1" s="57"/>
    </row>
    <row r="2" spans="1:8" x14ac:dyDescent="0.3">
      <c r="A2" s="119" t="s">
        <v>43</v>
      </c>
      <c r="B2" s="119"/>
      <c r="C2" s="119"/>
      <c r="D2" s="119"/>
      <c r="E2" s="119"/>
      <c r="F2" s="57"/>
    </row>
    <row r="3" spans="1:8" x14ac:dyDescent="0.3">
      <c r="A3" s="1"/>
    </row>
    <row r="4" spans="1:8" ht="45" customHeight="1" x14ac:dyDescent="0.3">
      <c r="A4" s="131" t="s">
        <v>78</v>
      </c>
      <c r="B4" s="131"/>
      <c r="C4" s="131"/>
      <c r="D4" s="131"/>
      <c r="E4" s="131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41</v>
      </c>
      <c r="D9" s="124"/>
      <c r="E9" s="124"/>
      <c r="F9" s="95" t="s">
        <v>46</v>
      </c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48">
        <v>243</v>
      </c>
      <c r="D11" s="48">
        <v>243</v>
      </c>
      <c r="E11" s="48">
        <v>243</v>
      </c>
      <c r="F11" s="48">
        <v>243</v>
      </c>
    </row>
    <row r="12" spans="1:8" ht="25.5" x14ac:dyDescent="0.3">
      <c r="A12" s="10" t="s">
        <v>20</v>
      </c>
      <c r="B12" s="34" t="s">
        <v>2</v>
      </c>
      <c r="C12" s="27">
        <f>(C13-C32)/C11</f>
        <v>554.70781893004119</v>
      </c>
      <c r="D12" s="27">
        <f t="shared" ref="D12:E12" si="0">(D13-D32)/D11</f>
        <v>138.6769547325103</v>
      </c>
      <c r="E12" s="27">
        <f t="shared" si="0"/>
        <v>276.57942386831274</v>
      </c>
      <c r="F12" s="27"/>
    </row>
    <row r="13" spans="1:8" ht="25.5" x14ac:dyDescent="0.3">
      <c r="A13" s="5" t="s">
        <v>94</v>
      </c>
      <c r="B13" s="34" t="s">
        <v>2</v>
      </c>
      <c r="C13" s="71">
        <f>C15+C29+C30+C31+C32+C33</f>
        <v>136194</v>
      </c>
      <c r="D13" s="71">
        <f>D15+D29+D30+D31+D32+D33</f>
        <v>34048.5</v>
      </c>
      <c r="E13" s="70">
        <f>E15+E29+E30+E31+E32+E33</f>
        <v>67208.800000000003</v>
      </c>
      <c r="F13" s="70">
        <f>F15+F29+F30</f>
        <v>67208.800000000003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 x14ac:dyDescent="0.3">
      <c r="A15" s="5" t="s">
        <v>107</v>
      </c>
      <c r="B15" s="34" t="s">
        <v>2</v>
      </c>
      <c r="C15" s="70">
        <f>C17+C20+C23+C26</f>
        <v>96084</v>
      </c>
      <c r="D15" s="70">
        <f t="shared" ref="D15" si="2">D17+D20+D23+D26</f>
        <v>24021</v>
      </c>
      <c r="E15" s="70">
        <v>55431</v>
      </c>
      <c r="F15" s="70">
        <v>55431</v>
      </c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7" s="18" customFormat="1" ht="25.5" x14ac:dyDescent="0.3">
      <c r="A17" s="20" t="s">
        <v>25</v>
      </c>
      <c r="B17" s="34" t="s">
        <v>2</v>
      </c>
      <c r="C17" s="46">
        <v>10000</v>
      </c>
      <c r="D17" s="46">
        <f>C17/12*3</f>
        <v>2500</v>
      </c>
      <c r="E17" s="46">
        <v>3344.1</v>
      </c>
      <c r="F17" s="46">
        <v>3344.1</v>
      </c>
      <c r="G17" s="29"/>
    </row>
    <row r="18" spans="1:17" s="18" customFormat="1" x14ac:dyDescent="0.3">
      <c r="A18" s="21" t="s">
        <v>4</v>
      </c>
      <c r="B18" s="36" t="s">
        <v>3</v>
      </c>
      <c r="C18" s="26">
        <v>4</v>
      </c>
      <c r="D18" s="26">
        <v>4</v>
      </c>
      <c r="E18" s="26">
        <v>4</v>
      </c>
      <c r="F18" s="26">
        <v>4</v>
      </c>
      <c r="G18" s="29"/>
    </row>
    <row r="19" spans="1:17" s="18" customFormat="1" ht="21.95" customHeight="1" x14ac:dyDescent="0.3">
      <c r="A19" s="21" t="s">
        <v>22</v>
      </c>
      <c r="B19" s="34" t="s">
        <v>23</v>
      </c>
      <c r="C19" s="27">
        <f>C17/C18/12*1000</f>
        <v>208333.33333333334</v>
      </c>
      <c r="D19" s="27">
        <f>D17*1000/9/D18</f>
        <v>69444.444444444438</v>
      </c>
      <c r="E19" s="27">
        <f>E17*1000/3/E18</f>
        <v>278675</v>
      </c>
      <c r="F19" s="27">
        <v>278675</v>
      </c>
      <c r="G19" s="29"/>
    </row>
    <row r="20" spans="1:17" s="18" customFormat="1" ht="25.5" x14ac:dyDescent="0.3">
      <c r="A20" s="20" t="s">
        <v>26</v>
      </c>
      <c r="B20" s="34" t="s">
        <v>2</v>
      </c>
      <c r="C20" s="42">
        <v>68684</v>
      </c>
      <c r="D20" s="46">
        <f>C20/12*3</f>
        <v>17171</v>
      </c>
      <c r="E20" s="42">
        <v>39994.5</v>
      </c>
      <c r="F20" s="42">
        <v>39994.5</v>
      </c>
      <c r="G20" s="29"/>
    </row>
    <row r="21" spans="1:17" x14ac:dyDescent="0.3">
      <c r="A21" s="10" t="s">
        <v>4</v>
      </c>
      <c r="B21" s="36" t="s">
        <v>3</v>
      </c>
      <c r="C21" s="28">
        <v>42.6</v>
      </c>
      <c r="D21" s="28">
        <v>42.6</v>
      </c>
      <c r="E21" s="28">
        <v>46</v>
      </c>
      <c r="F21" s="28">
        <v>46</v>
      </c>
    </row>
    <row r="22" spans="1:17" ht="21.95" customHeight="1" x14ac:dyDescent="0.3">
      <c r="A22" s="10" t="s">
        <v>22</v>
      </c>
      <c r="B22" s="34" t="s">
        <v>23</v>
      </c>
      <c r="C22" s="27">
        <f>C20/C21/12*1000</f>
        <v>134358.37245696402</v>
      </c>
      <c r="D22" s="27">
        <f>D20*1000/9/D21</f>
        <v>44786.124152321339</v>
      </c>
      <c r="E22" s="27">
        <f>E20*1000/3/E21</f>
        <v>289815.21739130432</v>
      </c>
      <c r="F22" s="27">
        <v>289815.2</v>
      </c>
    </row>
    <row r="23" spans="1:17" ht="39" x14ac:dyDescent="0.3">
      <c r="A23" s="14" t="s">
        <v>21</v>
      </c>
      <c r="B23" s="34" t="s">
        <v>2</v>
      </c>
      <c r="C23" s="42">
        <v>9000</v>
      </c>
      <c r="D23" s="46">
        <f>C23/12*3</f>
        <v>2250</v>
      </c>
      <c r="E23" s="42">
        <v>3850.4</v>
      </c>
      <c r="F23" s="42">
        <v>3850.4</v>
      </c>
    </row>
    <row r="24" spans="1:17" x14ac:dyDescent="0.3">
      <c r="A24" s="10" t="s">
        <v>4</v>
      </c>
      <c r="B24" s="36" t="s">
        <v>3</v>
      </c>
      <c r="C24" s="28">
        <v>10.5</v>
      </c>
      <c r="D24" s="28">
        <v>10.5</v>
      </c>
      <c r="E24" s="28">
        <v>5</v>
      </c>
      <c r="F24" s="28">
        <v>5</v>
      </c>
    </row>
    <row r="25" spans="1:17" ht="21.95" customHeight="1" x14ac:dyDescent="0.3">
      <c r="A25" s="10" t="s">
        <v>22</v>
      </c>
      <c r="B25" s="34" t="s">
        <v>23</v>
      </c>
      <c r="C25" s="27">
        <f>C23/C24/12*1000</f>
        <v>71428.571428571435</v>
      </c>
      <c r="D25" s="27">
        <f>D23*1000/9/D24</f>
        <v>23809.523809523809</v>
      </c>
      <c r="E25" s="27">
        <f>E23*1000/3/E24</f>
        <v>256693.33333333334</v>
      </c>
      <c r="F25" s="27">
        <v>256693.3</v>
      </c>
    </row>
    <row r="26" spans="1:17" ht="25.5" x14ac:dyDescent="0.3">
      <c r="A26" s="7" t="s">
        <v>19</v>
      </c>
      <c r="B26" s="34" t="s">
        <v>2</v>
      </c>
      <c r="C26" s="42">
        <v>8400</v>
      </c>
      <c r="D26" s="46">
        <f>C26/12*3</f>
        <v>2100</v>
      </c>
      <c r="E26" s="42">
        <v>8242</v>
      </c>
      <c r="F26" s="42">
        <v>8242</v>
      </c>
    </row>
    <row r="27" spans="1:17" x14ac:dyDescent="0.3">
      <c r="A27" s="10" t="s">
        <v>4</v>
      </c>
      <c r="B27" s="36" t="s">
        <v>3</v>
      </c>
      <c r="C27" s="28">
        <v>20.25</v>
      </c>
      <c r="D27" s="28">
        <v>20.25</v>
      </c>
      <c r="E27" s="28">
        <v>44</v>
      </c>
      <c r="F27" s="28">
        <v>44</v>
      </c>
    </row>
    <row r="28" spans="1:17" ht="21.95" customHeight="1" x14ac:dyDescent="0.3">
      <c r="A28" s="10" t="s">
        <v>22</v>
      </c>
      <c r="B28" s="34" t="s">
        <v>23</v>
      </c>
      <c r="C28" s="90">
        <f>C26/C27/12*1000</f>
        <v>34567.901234567908</v>
      </c>
      <c r="D28" s="90">
        <f>D26*1000/9/D27</f>
        <v>11522.633744855968</v>
      </c>
      <c r="E28" s="90">
        <f>E26*1000/3/E27</f>
        <v>62439.393939393944</v>
      </c>
      <c r="F28" s="27">
        <v>62439.4</v>
      </c>
    </row>
    <row r="29" spans="1:17" ht="25.5" x14ac:dyDescent="0.3">
      <c r="A29" s="5" t="s">
        <v>5</v>
      </c>
      <c r="B29" s="34" t="s">
        <v>2</v>
      </c>
      <c r="C29" s="92">
        <v>16800</v>
      </c>
      <c r="D29" s="20">
        <f>C29/12*3</f>
        <v>4200</v>
      </c>
      <c r="E29" s="92">
        <v>4522.3999999999996</v>
      </c>
      <c r="F29" s="92">
        <v>4522.3999999999996</v>
      </c>
      <c r="G29" s="43"/>
      <c r="H29" s="43"/>
      <c r="I29" s="43"/>
      <c r="J29" s="47"/>
      <c r="K29" s="47"/>
    </row>
    <row r="30" spans="1:17" ht="36.75" x14ac:dyDescent="0.3">
      <c r="A30" s="12" t="s">
        <v>6</v>
      </c>
      <c r="B30" s="34" t="s">
        <v>2</v>
      </c>
      <c r="C30" s="92">
        <v>16310</v>
      </c>
      <c r="D30" s="20">
        <f>C30/12*3</f>
        <v>4077.5</v>
      </c>
      <c r="E30" s="92">
        <v>7255.4</v>
      </c>
      <c r="F30" s="92">
        <v>7255.4</v>
      </c>
      <c r="G30" s="50"/>
      <c r="H30" s="50"/>
      <c r="I30" s="51"/>
      <c r="J30" s="51"/>
      <c r="K30" s="51"/>
    </row>
    <row r="31" spans="1:17" ht="25.5" x14ac:dyDescent="0.3">
      <c r="A31" s="12" t="s">
        <v>7</v>
      </c>
      <c r="B31" s="34" t="s">
        <v>2</v>
      </c>
      <c r="C31" s="92">
        <v>0</v>
      </c>
      <c r="D31" s="92">
        <v>0</v>
      </c>
      <c r="E31" s="92">
        <v>0</v>
      </c>
      <c r="F31" s="92">
        <v>0</v>
      </c>
      <c r="G31" s="43"/>
      <c r="H31" s="47"/>
      <c r="I31" s="47"/>
      <c r="J31" s="47"/>
      <c r="K31" s="47"/>
      <c r="Q31" s="68"/>
    </row>
    <row r="32" spans="1:17" ht="36.75" x14ac:dyDescent="0.3">
      <c r="A32" s="12" t="s">
        <v>8</v>
      </c>
      <c r="B32" s="34" t="s">
        <v>2</v>
      </c>
      <c r="C32" s="92">
        <v>1400</v>
      </c>
      <c r="D32" s="20">
        <f>C32/12*3</f>
        <v>350</v>
      </c>
      <c r="E32" s="92">
        <v>0</v>
      </c>
      <c r="F32" s="92">
        <v>0</v>
      </c>
    </row>
    <row r="33" spans="1:6" ht="57" customHeight="1" x14ac:dyDescent="0.3">
      <c r="A33" s="12" t="s">
        <v>9</v>
      </c>
      <c r="B33" s="34" t="s">
        <v>2</v>
      </c>
      <c r="C33" s="92">
        <v>5600</v>
      </c>
      <c r="D33" s="20">
        <f>C33/12*3</f>
        <v>1400</v>
      </c>
      <c r="E33" s="92">
        <v>0</v>
      </c>
      <c r="F33" s="92">
        <v>0</v>
      </c>
    </row>
    <row r="34" spans="1:6" x14ac:dyDescent="0.3">
      <c r="C34" s="18"/>
      <c r="D34" s="18"/>
      <c r="E34" s="18"/>
    </row>
    <row r="35" spans="1:6" x14ac:dyDescent="0.3">
      <c r="C35" s="18"/>
      <c r="D35" s="18"/>
      <c r="E35" s="18"/>
    </row>
    <row r="36" spans="1:6" x14ac:dyDescent="0.3">
      <c r="C36" s="18"/>
      <c r="D36" s="18"/>
      <c r="E36" s="18"/>
    </row>
    <row r="37" spans="1:6" x14ac:dyDescent="0.3">
      <c r="C37" s="18"/>
      <c r="D37" s="18"/>
      <c r="E37" s="18"/>
    </row>
    <row r="38" spans="1:6" x14ac:dyDescent="0.3">
      <c r="C38" s="18"/>
      <c r="D38" s="18"/>
      <c r="E38" s="1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34"/>
  <sheetViews>
    <sheetView zoomScale="60" zoomScaleNormal="60" workbookViewId="0">
      <selection activeCell="K31" sqref="K31"/>
    </sheetView>
  </sheetViews>
  <sheetFormatPr defaultColWidth="9.140625" defaultRowHeight="20.25" x14ac:dyDescent="0.3"/>
  <cols>
    <col min="1" max="1" width="71.28515625" style="2" customWidth="1"/>
    <col min="2" max="2" width="9.140625" style="3"/>
    <col min="3" max="4" width="12" style="31" customWidth="1"/>
    <col min="5" max="6" width="12.7109375" style="31" customWidth="1"/>
    <col min="7" max="7" width="13.5703125" style="29" customWidth="1"/>
    <col min="8" max="8" width="12" style="29" customWidth="1"/>
    <col min="9" max="9" width="9.140625" style="29"/>
    <col min="10" max="11" width="9.140625" style="2"/>
    <col min="12" max="12" width="13.42578125" style="2" customWidth="1"/>
    <col min="13" max="16384" width="9.140625" style="2"/>
  </cols>
  <sheetData>
    <row r="1" spans="1:30" x14ac:dyDescent="0.3">
      <c r="A1" s="119" t="s">
        <v>12</v>
      </c>
      <c r="B1" s="119"/>
      <c r="C1" s="119"/>
      <c r="D1" s="119"/>
      <c r="E1" s="119"/>
      <c r="F1" s="61"/>
    </row>
    <row r="2" spans="1:30" x14ac:dyDescent="0.3">
      <c r="A2" s="119" t="s">
        <v>43</v>
      </c>
      <c r="B2" s="119"/>
      <c r="C2" s="119"/>
      <c r="D2" s="119"/>
      <c r="E2" s="119"/>
      <c r="F2" s="61"/>
      <c r="AD2" s="2">
        <v>28</v>
      </c>
    </row>
    <row r="3" spans="1:30" x14ac:dyDescent="0.3">
      <c r="A3" s="1"/>
    </row>
    <row r="4" spans="1:30" x14ac:dyDescent="0.3">
      <c r="A4" s="120" t="s">
        <v>45</v>
      </c>
      <c r="B4" s="120"/>
      <c r="C4" s="120"/>
      <c r="D4" s="120"/>
      <c r="E4" s="120"/>
      <c r="F4" s="62"/>
    </row>
    <row r="5" spans="1:30" x14ac:dyDescent="0.3">
      <c r="A5" s="130" t="s">
        <v>44</v>
      </c>
      <c r="B5" s="130"/>
      <c r="C5" s="130"/>
      <c r="D5" s="130"/>
      <c r="E5" s="130"/>
      <c r="F5" s="62"/>
    </row>
    <row r="6" spans="1:30" ht="15.75" customHeight="1" x14ac:dyDescent="0.3">
      <c r="A6" s="121" t="s">
        <v>13</v>
      </c>
      <c r="B6" s="121"/>
      <c r="C6" s="121"/>
      <c r="D6" s="121"/>
      <c r="E6" s="121"/>
      <c r="F6" s="59"/>
    </row>
    <row r="7" spans="1:30" x14ac:dyDescent="0.3">
      <c r="A7" s="4"/>
    </row>
    <row r="8" spans="1:30" x14ac:dyDescent="0.3">
      <c r="A8" s="13" t="s">
        <v>14</v>
      </c>
    </row>
    <row r="9" spans="1:30" x14ac:dyDescent="0.3">
      <c r="A9" s="1"/>
      <c r="L9" s="29"/>
    </row>
    <row r="10" spans="1:30" x14ac:dyDescent="0.3">
      <c r="A10" s="122" t="s">
        <v>24</v>
      </c>
      <c r="B10" s="129" t="s">
        <v>15</v>
      </c>
      <c r="C10" s="124" t="s">
        <v>37</v>
      </c>
      <c r="D10" s="124"/>
      <c r="E10" s="124"/>
      <c r="F10" s="109" t="s">
        <v>46</v>
      </c>
    </row>
    <row r="11" spans="1:30" ht="40.5" x14ac:dyDescent="0.3">
      <c r="A11" s="122"/>
      <c r="B11" s="129"/>
      <c r="C11" s="32" t="s">
        <v>16</v>
      </c>
      <c r="D11" s="32" t="s">
        <v>17</v>
      </c>
      <c r="E11" s="33" t="s">
        <v>11</v>
      </c>
      <c r="F11" s="33"/>
    </row>
    <row r="12" spans="1:30" x14ac:dyDescent="0.3">
      <c r="A12" s="5" t="s">
        <v>18</v>
      </c>
      <c r="B12" s="6" t="s">
        <v>10</v>
      </c>
      <c r="C12" s="42">
        <v>379</v>
      </c>
      <c r="D12" s="42">
        <v>379</v>
      </c>
      <c r="E12" s="42">
        <v>379</v>
      </c>
      <c r="F12" s="42"/>
    </row>
    <row r="13" spans="1:30" ht="25.5" x14ac:dyDescent="0.3">
      <c r="A13" s="10" t="s">
        <v>20</v>
      </c>
      <c r="B13" s="6" t="s">
        <v>2</v>
      </c>
      <c r="C13" s="27">
        <f t="shared" ref="C13" si="0">(C14-C33)/C12</f>
        <v>522.7862796833773</v>
      </c>
      <c r="D13" s="27">
        <f t="shared" ref="D13" si="1">(D14-D33)/D12</f>
        <v>272.89445910290237</v>
      </c>
      <c r="E13" s="27">
        <f>(E14-E33)/E12</f>
        <v>118.72427440633244</v>
      </c>
      <c r="F13" s="27"/>
    </row>
    <row r="14" spans="1:30" ht="25.5" x14ac:dyDescent="0.3">
      <c r="A14" s="5" t="s">
        <v>93</v>
      </c>
      <c r="B14" s="6" t="s">
        <v>2</v>
      </c>
      <c r="C14" s="70">
        <f>C16+C30+C31+C32+C33+C34</f>
        <v>201206</v>
      </c>
      <c r="D14" s="70">
        <f>D16+D30+D31+D32+D33+D34</f>
        <v>104194.5</v>
      </c>
      <c r="E14" s="70">
        <f>E16+E30+E31+E32+E33+E34</f>
        <v>44996.499999999993</v>
      </c>
      <c r="F14" s="70">
        <f>F16+F30+F31+F32+F33+F34</f>
        <v>44996.499999999993</v>
      </c>
    </row>
    <row r="15" spans="1:30" x14ac:dyDescent="0.3">
      <c r="A15" s="8" t="s">
        <v>0</v>
      </c>
      <c r="B15" s="9"/>
      <c r="C15" s="27">
        <v>0</v>
      </c>
      <c r="D15" s="27">
        <f t="shared" ref="D15" si="2">C15</f>
        <v>0</v>
      </c>
      <c r="E15" s="27">
        <v>0</v>
      </c>
      <c r="F15" s="27"/>
      <c r="G15" s="38"/>
      <c r="H15" s="31"/>
    </row>
    <row r="16" spans="1:30" ht="25.5" x14ac:dyDescent="0.3">
      <c r="A16" s="5" t="s">
        <v>90</v>
      </c>
      <c r="B16" s="6" t="s">
        <v>2</v>
      </c>
      <c r="C16" s="70">
        <v>155916</v>
      </c>
      <c r="D16" s="70">
        <f t="shared" ref="D16" si="3">D18+D21+D24+D27</f>
        <v>86287</v>
      </c>
      <c r="E16" s="70">
        <v>37825.599999999999</v>
      </c>
      <c r="F16" s="70">
        <v>37825.599999999999</v>
      </c>
      <c r="G16" s="72"/>
    </row>
    <row r="17" spans="1:12" x14ac:dyDescent="0.3">
      <c r="A17" s="8" t="s">
        <v>1</v>
      </c>
      <c r="B17" s="9"/>
      <c r="C17" s="26"/>
      <c r="D17" s="26"/>
      <c r="E17" s="26"/>
      <c r="F17" s="26"/>
      <c r="G17" s="38"/>
      <c r="L17" s="2" t="s">
        <v>79</v>
      </c>
    </row>
    <row r="18" spans="1:12" s="18" customFormat="1" ht="25.5" x14ac:dyDescent="0.3">
      <c r="A18" s="20" t="s">
        <v>25</v>
      </c>
      <c r="B18" s="17" t="s">
        <v>2</v>
      </c>
      <c r="C18" s="46">
        <v>11052.8</v>
      </c>
      <c r="D18" s="46">
        <v>6817</v>
      </c>
      <c r="E18" s="46">
        <v>2763.2</v>
      </c>
      <c r="F18" s="46">
        <v>2763.2</v>
      </c>
      <c r="G18" s="72"/>
      <c r="H18" s="29"/>
      <c r="I18" s="29"/>
    </row>
    <row r="19" spans="1:12" s="18" customFormat="1" x14ac:dyDescent="0.3">
      <c r="A19" s="21" t="s">
        <v>4</v>
      </c>
      <c r="B19" s="22" t="s">
        <v>3</v>
      </c>
      <c r="C19" s="20">
        <v>4</v>
      </c>
      <c r="D19" s="20">
        <v>4</v>
      </c>
      <c r="E19" s="26">
        <v>4</v>
      </c>
      <c r="F19" s="26">
        <v>4</v>
      </c>
      <c r="G19" s="29"/>
      <c r="H19" s="29"/>
      <c r="I19" s="29"/>
    </row>
    <row r="20" spans="1:12" s="18" customFormat="1" ht="21.95" customHeight="1" x14ac:dyDescent="0.3">
      <c r="A20" s="21" t="s">
        <v>22</v>
      </c>
      <c r="B20" s="17" t="s">
        <v>23</v>
      </c>
      <c r="C20" s="27">
        <f>C18*1000/12/C19</f>
        <v>230266.66666666666</v>
      </c>
      <c r="D20" s="27">
        <f>D18*1000/3/D19</f>
        <v>568083.33333333337</v>
      </c>
      <c r="E20" s="27">
        <f>E18*1000/3/E19</f>
        <v>230266.66666666666</v>
      </c>
      <c r="F20" s="27">
        <v>230266.7</v>
      </c>
      <c r="G20" s="29"/>
      <c r="H20" s="29"/>
      <c r="I20" s="29"/>
    </row>
    <row r="21" spans="1:12" s="18" customFormat="1" ht="25.5" x14ac:dyDescent="0.3">
      <c r="A21" s="20" t="s">
        <v>26</v>
      </c>
      <c r="B21" s="17" t="s">
        <v>2</v>
      </c>
      <c r="C21" s="46">
        <v>104088.8</v>
      </c>
      <c r="D21" s="46">
        <v>61700</v>
      </c>
      <c r="E21" s="46">
        <v>26022.2</v>
      </c>
      <c r="F21" s="46">
        <v>26022.2</v>
      </c>
      <c r="G21" s="72"/>
      <c r="H21" s="29"/>
      <c r="I21" s="29" t="s">
        <v>27</v>
      </c>
    </row>
    <row r="22" spans="1:12" s="18" customFormat="1" x14ac:dyDescent="0.3">
      <c r="A22" s="21" t="s">
        <v>4</v>
      </c>
      <c r="B22" s="22" t="s">
        <v>3</v>
      </c>
      <c r="C22" s="20">
        <v>39.299999999999997</v>
      </c>
      <c r="D22" s="20">
        <v>39.299999999999997</v>
      </c>
      <c r="E22" s="26">
        <v>40</v>
      </c>
      <c r="F22" s="26">
        <v>40</v>
      </c>
      <c r="G22" s="29"/>
      <c r="H22" s="29"/>
      <c r="I22" s="29"/>
    </row>
    <row r="23" spans="1:12" ht="21.95" customHeight="1" x14ac:dyDescent="0.3">
      <c r="A23" s="10" t="s">
        <v>22</v>
      </c>
      <c r="B23" s="6" t="s">
        <v>23</v>
      </c>
      <c r="C23" s="27">
        <f>C21*1000/12/C22</f>
        <v>220714.16454622563</v>
      </c>
      <c r="D23" s="27">
        <f>D21*1000/3/D22</f>
        <v>523324.85156912648</v>
      </c>
      <c r="E23" s="27">
        <f>E21*1000/3/E22</f>
        <v>216851.66666666666</v>
      </c>
      <c r="F23" s="27">
        <v>216851.7</v>
      </c>
      <c r="I23" s="29" t="s">
        <v>27</v>
      </c>
    </row>
    <row r="24" spans="1:12" ht="39" x14ac:dyDescent="0.3">
      <c r="A24" s="14" t="s">
        <v>21</v>
      </c>
      <c r="B24" s="6" t="s">
        <v>2</v>
      </c>
      <c r="C24" s="46">
        <v>17854</v>
      </c>
      <c r="D24" s="46">
        <v>5736</v>
      </c>
      <c r="E24" s="46">
        <v>4463.6000000000004</v>
      </c>
      <c r="F24" s="46">
        <v>4463.6000000000004</v>
      </c>
      <c r="G24" s="72"/>
      <c r="L24" s="2" t="s">
        <v>28</v>
      </c>
    </row>
    <row r="25" spans="1:12" x14ac:dyDescent="0.3">
      <c r="A25" s="10" t="s">
        <v>4</v>
      </c>
      <c r="B25" s="11" t="s">
        <v>3</v>
      </c>
      <c r="C25" s="20">
        <v>12</v>
      </c>
      <c r="D25" s="20">
        <v>12</v>
      </c>
      <c r="E25" s="26">
        <v>9</v>
      </c>
      <c r="F25" s="26">
        <v>9</v>
      </c>
    </row>
    <row r="26" spans="1:12" ht="21.95" customHeight="1" x14ac:dyDescent="0.3">
      <c r="A26" s="10" t="s">
        <v>22</v>
      </c>
      <c r="B26" s="6" t="s">
        <v>23</v>
      </c>
      <c r="C26" s="27">
        <f>C24*1000/12/C25</f>
        <v>123986.11111111111</v>
      </c>
      <c r="D26" s="27">
        <f>D24*1000/3/D25</f>
        <v>159333.33333333334</v>
      </c>
      <c r="E26" s="27">
        <f>E24*1000/3/E25</f>
        <v>165318.51851851854</v>
      </c>
      <c r="F26" s="27">
        <v>165318.5</v>
      </c>
    </row>
    <row r="27" spans="1:12" ht="25.5" x14ac:dyDescent="0.3">
      <c r="A27" s="7" t="s">
        <v>19</v>
      </c>
      <c r="B27" s="6" t="s">
        <v>2</v>
      </c>
      <c r="C27" s="46">
        <v>18300</v>
      </c>
      <c r="D27" s="46">
        <v>12034</v>
      </c>
      <c r="E27" s="46">
        <v>4576.6000000000004</v>
      </c>
      <c r="F27" s="46">
        <v>4576.6000000000004</v>
      </c>
      <c r="G27" s="72"/>
    </row>
    <row r="28" spans="1:12" x14ac:dyDescent="0.3">
      <c r="A28" s="10" t="s">
        <v>4</v>
      </c>
      <c r="B28" s="11" t="s">
        <v>3</v>
      </c>
      <c r="C28" s="20">
        <v>27.25</v>
      </c>
      <c r="D28" s="20">
        <v>27.25</v>
      </c>
      <c r="E28" s="26">
        <v>28</v>
      </c>
      <c r="F28" s="26">
        <v>28</v>
      </c>
    </row>
    <row r="29" spans="1:12" ht="21.95" customHeight="1" x14ac:dyDescent="0.3">
      <c r="A29" s="10" t="s">
        <v>22</v>
      </c>
      <c r="B29" s="6" t="s">
        <v>23</v>
      </c>
      <c r="C29" s="27">
        <f>C27*1000/12/C28</f>
        <v>55963.302752293581</v>
      </c>
      <c r="D29" s="27">
        <f>D27*1000/3/D28</f>
        <v>147204.89296636087</v>
      </c>
      <c r="E29" s="27">
        <f>E27*1000/3/E28</f>
        <v>54483.333333333328</v>
      </c>
      <c r="F29" s="27">
        <v>54483.3</v>
      </c>
    </row>
    <row r="30" spans="1:12" ht="25.5" x14ac:dyDescent="0.3">
      <c r="A30" s="5" t="s">
        <v>5</v>
      </c>
      <c r="B30" s="6" t="s">
        <v>2</v>
      </c>
      <c r="C30" s="90">
        <v>15074</v>
      </c>
      <c r="D30" s="90">
        <f>C30/12*3</f>
        <v>3768.5</v>
      </c>
      <c r="E30" s="90">
        <v>3914.2</v>
      </c>
      <c r="F30" s="90">
        <v>3914.2</v>
      </c>
      <c r="G30" s="43"/>
      <c r="H30" s="43"/>
      <c r="I30" s="43"/>
      <c r="J30" s="47"/>
      <c r="K30" s="47"/>
    </row>
    <row r="31" spans="1:12" ht="36.75" x14ac:dyDescent="0.3">
      <c r="A31" s="12" t="s">
        <v>6</v>
      </c>
      <c r="B31" s="6" t="s">
        <v>2</v>
      </c>
      <c r="C31" s="27">
        <v>8640</v>
      </c>
      <c r="D31" s="90">
        <v>8745</v>
      </c>
      <c r="E31" s="90">
        <v>3256.7</v>
      </c>
      <c r="F31" s="90">
        <v>3256.7</v>
      </c>
      <c r="G31" s="63"/>
      <c r="H31" s="63"/>
      <c r="I31" s="63"/>
      <c r="J31" s="64"/>
      <c r="K31" s="64"/>
    </row>
    <row r="32" spans="1:12" ht="25.5" x14ac:dyDescent="0.3">
      <c r="A32" s="12" t="s">
        <v>7</v>
      </c>
      <c r="B32" s="6" t="s">
        <v>2</v>
      </c>
      <c r="C32" s="27">
        <v>540</v>
      </c>
      <c r="D32" s="90">
        <f>C32/12*3</f>
        <v>135</v>
      </c>
      <c r="E32" s="90">
        <v>0</v>
      </c>
      <c r="F32" s="90">
        <v>0</v>
      </c>
      <c r="G32" s="63"/>
      <c r="H32" s="63"/>
      <c r="I32" s="63"/>
      <c r="J32" s="64"/>
      <c r="K32" s="64"/>
    </row>
    <row r="33" spans="1:12" ht="36.75" x14ac:dyDescent="0.3">
      <c r="A33" s="12" t="s">
        <v>8</v>
      </c>
      <c r="B33" s="6" t="s">
        <v>2</v>
      </c>
      <c r="C33" s="27">
        <v>3070</v>
      </c>
      <c r="D33" s="90">
        <f>C33/12*3</f>
        <v>767.5</v>
      </c>
      <c r="E33" s="90">
        <v>0</v>
      </c>
      <c r="F33" s="90">
        <v>0</v>
      </c>
      <c r="G33" s="73"/>
      <c r="H33" s="73"/>
      <c r="I33" s="73"/>
      <c r="J33" s="56"/>
      <c r="K33" s="56"/>
      <c r="L33" s="56"/>
    </row>
    <row r="34" spans="1:12" ht="54" customHeight="1" x14ac:dyDescent="0.3">
      <c r="A34" s="12" t="s">
        <v>9</v>
      </c>
      <c r="B34" s="6" t="s">
        <v>2</v>
      </c>
      <c r="C34" s="27">
        <v>17966</v>
      </c>
      <c r="D34" s="90">
        <f>C34/12*3</f>
        <v>4491.5</v>
      </c>
      <c r="E34" s="90">
        <v>0</v>
      </c>
      <c r="F34" s="90">
        <v>0</v>
      </c>
    </row>
  </sheetData>
  <mergeCells count="8">
    <mergeCell ref="A1:E1"/>
    <mergeCell ref="A2:E2"/>
    <mergeCell ref="A4:E4"/>
    <mergeCell ref="A6:E6"/>
    <mergeCell ref="A10:A11"/>
    <mergeCell ref="B10:B11"/>
    <mergeCell ref="C10:E10"/>
    <mergeCell ref="A5:E5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topLeftCell="A7" zoomScale="70" zoomScaleNormal="70" workbookViewId="0">
      <selection activeCell="M30" sqref="M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42578125" style="31" customWidth="1"/>
    <col min="4" max="4" width="12" style="31" customWidth="1"/>
    <col min="5" max="6" width="13.42578125" style="37" customWidth="1"/>
    <col min="7" max="7" width="12" style="29" customWidth="1"/>
    <col min="8" max="8" width="9.140625" style="29"/>
    <col min="9" max="10" width="9.140625" style="2"/>
    <col min="11" max="11" width="11.5703125" style="2" customWidth="1"/>
    <col min="12" max="16384" width="9.140625" style="2"/>
  </cols>
  <sheetData>
    <row r="1" spans="1:11" x14ac:dyDescent="0.3">
      <c r="A1" s="119" t="s">
        <v>12</v>
      </c>
      <c r="B1" s="119"/>
      <c r="C1" s="119"/>
      <c r="D1" s="119"/>
      <c r="E1" s="119"/>
      <c r="F1" s="61"/>
    </row>
    <row r="2" spans="1:11" x14ac:dyDescent="0.3">
      <c r="A2" s="119" t="s">
        <v>43</v>
      </c>
      <c r="B2" s="119"/>
      <c r="C2" s="119"/>
      <c r="D2" s="119"/>
      <c r="E2" s="119"/>
      <c r="F2" s="61"/>
    </row>
    <row r="3" spans="1:11" x14ac:dyDescent="0.3">
      <c r="A3" s="1"/>
    </row>
    <row r="4" spans="1:11" ht="40.5" customHeight="1" x14ac:dyDescent="0.3">
      <c r="A4" s="131" t="s">
        <v>47</v>
      </c>
      <c r="B4" s="131"/>
      <c r="C4" s="131"/>
      <c r="D4" s="131"/>
      <c r="E4" s="131"/>
      <c r="F4" s="58"/>
    </row>
    <row r="5" spans="1:11" ht="15.75" customHeight="1" x14ac:dyDescent="0.3">
      <c r="A5" s="121" t="s">
        <v>13</v>
      </c>
      <c r="B5" s="121"/>
      <c r="C5" s="121"/>
      <c r="D5" s="121"/>
      <c r="E5" s="121"/>
      <c r="F5" s="59"/>
    </row>
    <row r="6" spans="1:11" x14ac:dyDescent="0.3">
      <c r="A6" s="4"/>
    </row>
    <row r="7" spans="1:11" x14ac:dyDescent="0.3">
      <c r="A7" s="13" t="s">
        <v>14</v>
      </c>
    </row>
    <row r="8" spans="1:11" x14ac:dyDescent="0.3">
      <c r="A8" s="1"/>
      <c r="K8" s="29"/>
    </row>
    <row r="9" spans="1:11" x14ac:dyDescent="0.3">
      <c r="A9" s="122" t="s">
        <v>24</v>
      </c>
      <c r="B9" s="129" t="s">
        <v>15</v>
      </c>
      <c r="C9" s="124" t="s">
        <v>41</v>
      </c>
      <c r="D9" s="124"/>
      <c r="E9" s="124"/>
      <c r="F9" s="109" t="s">
        <v>48</v>
      </c>
    </row>
    <row r="10" spans="1:11" ht="40.5" x14ac:dyDescent="0.3">
      <c r="A10" s="122"/>
      <c r="B10" s="129"/>
      <c r="C10" s="32" t="s">
        <v>16</v>
      </c>
      <c r="D10" s="32" t="s">
        <v>17</v>
      </c>
      <c r="E10" s="33" t="s">
        <v>11</v>
      </c>
      <c r="F10" s="33"/>
    </row>
    <row r="11" spans="1:11" x14ac:dyDescent="0.3">
      <c r="A11" s="5" t="s">
        <v>18</v>
      </c>
      <c r="B11" s="6" t="s">
        <v>10</v>
      </c>
      <c r="C11" s="42">
        <v>758</v>
      </c>
      <c r="D11" s="42">
        <v>758</v>
      </c>
      <c r="E11" s="42">
        <v>758</v>
      </c>
      <c r="F11" s="42">
        <v>758</v>
      </c>
    </row>
    <row r="12" spans="1:11" ht="25.5" x14ac:dyDescent="0.3">
      <c r="A12" s="10" t="s">
        <v>20</v>
      </c>
      <c r="B12" s="6" t="s">
        <v>2</v>
      </c>
      <c r="C12" s="27">
        <f>(C13-C32)/C11</f>
        <v>414.38522427440631</v>
      </c>
      <c r="D12" s="27">
        <f t="shared" ref="D12:E12" si="0">(D13-D32)/D11</f>
        <v>253.84564643799473</v>
      </c>
      <c r="E12" s="27">
        <f t="shared" si="0"/>
        <v>122.58430079155674</v>
      </c>
      <c r="F12" s="27"/>
    </row>
    <row r="13" spans="1:11" ht="25.5" x14ac:dyDescent="0.3">
      <c r="A13" s="5" t="s">
        <v>87</v>
      </c>
      <c r="B13" s="6" t="s">
        <v>2</v>
      </c>
      <c r="C13" s="70">
        <f>C15+C29+C30+C31+C32+C33</f>
        <v>330774</v>
      </c>
      <c r="D13" s="70">
        <f>D15+D29+D30+D31+D32+D33</f>
        <v>196582.5</v>
      </c>
      <c r="E13" s="70">
        <f>E15+E29+E30+E31+E32+E33</f>
        <v>92918.900000000009</v>
      </c>
      <c r="F13" s="70">
        <f>F15+F29+F30+F31+F32+F33</f>
        <v>92918.900000000009</v>
      </c>
    </row>
    <row r="14" spans="1:11" x14ac:dyDescent="0.3">
      <c r="A14" s="8" t="s">
        <v>0</v>
      </c>
      <c r="B14" s="9"/>
      <c r="C14" s="27">
        <v>0</v>
      </c>
      <c r="D14" s="27">
        <f t="shared" ref="D14:D16" si="1">C14</f>
        <v>0</v>
      </c>
      <c r="E14" s="27">
        <v>0</v>
      </c>
      <c r="F14" s="27"/>
      <c r="G14" s="31"/>
    </row>
    <row r="15" spans="1:11" ht="25.5" x14ac:dyDescent="0.3">
      <c r="A15" s="5" t="s">
        <v>92</v>
      </c>
      <c r="B15" s="6" t="s">
        <v>2</v>
      </c>
      <c r="C15" s="70">
        <f>C17+C20+C23+C26</f>
        <v>247980</v>
      </c>
      <c r="D15" s="70">
        <f>D17+D20+D23+D26</f>
        <v>175884</v>
      </c>
      <c r="E15" s="70">
        <v>79520.5</v>
      </c>
      <c r="F15" s="70">
        <v>79520.5</v>
      </c>
    </row>
    <row r="16" spans="1:11" x14ac:dyDescent="0.3">
      <c r="A16" s="8" t="s">
        <v>1</v>
      </c>
      <c r="B16" s="9"/>
      <c r="C16" s="27">
        <v>0</v>
      </c>
      <c r="D16" s="27">
        <f t="shared" si="1"/>
        <v>0</v>
      </c>
      <c r="E16" s="27">
        <v>0</v>
      </c>
      <c r="F16" s="27"/>
    </row>
    <row r="17" spans="1:10" s="18" customFormat="1" ht="25.5" x14ac:dyDescent="0.3">
      <c r="A17" s="20" t="s">
        <v>25</v>
      </c>
      <c r="B17" s="17" t="s">
        <v>2</v>
      </c>
      <c r="C17" s="42">
        <v>10364</v>
      </c>
      <c r="D17" s="42">
        <v>13238</v>
      </c>
      <c r="E17" s="42">
        <v>2591.1999999999998</v>
      </c>
      <c r="F17" s="42">
        <v>2591.1999999999998</v>
      </c>
      <c r="G17" s="29"/>
      <c r="H17" s="29"/>
    </row>
    <row r="18" spans="1:10" s="18" customFormat="1" x14ac:dyDescent="0.3">
      <c r="A18" s="21" t="s">
        <v>4</v>
      </c>
      <c r="B18" s="22" t="s">
        <v>3</v>
      </c>
      <c r="C18" s="108">
        <v>5.5</v>
      </c>
      <c r="D18" s="90">
        <v>5.5</v>
      </c>
      <c r="E18" s="27">
        <v>4</v>
      </c>
      <c r="F18" s="27">
        <v>4</v>
      </c>
      <c r="G18" s="29"/>
      <c r="H18" s="29"/>
    </row>
    <row r="19" spans="1:10" s="18" customFormat="1" ht="21.95" customHeight="1" x14ac:dyDescent="0.3">
      <c r="A19" s="21" t="s">
        <v>22</v>
      </c>
      <c r="B19" s="17" t="s">
        <v>23</v>
      </c>
      <c r="C19" s="27">
        <f>C17/C18/12*1000</f>
        <v>157030.30303030304</v>
      </c>
      <c r="D19" s="27">
        <f>D17*1000/3/D18</f>
        <v>802303.03030303039</v>
      </c>
      <c r="E19" s="27">
        <f>E17*1000/3/E18</f>
        <v>215933.33333333334</v>
      </c>
      <c r="F19" s="27">
        <v>215933.3</v>
      </c>
      <c r="G19" s="31"/>
      <c r="H19" s="29"/>
    </row>
    <row r="20" spans="1:10" s="18" customFormat="1" ht="25.5" x14ac:dyDescent="0.3">
      <c r="A20" s="20" t="s">
        <v>26</v>
      </c>
      <c r="B20" s="17" t="s">
        <v>2</v>
      </c>
      <c r="C20" s="42">
        <v>194664</v>
      </c>
      <c r="D20" s="42">
        <v>119742</v>
      </c>
      <c r="E20" s="42">
        <v>61691.5</v>
      </c>
      <c r="F20" s="42">
        <v>61691.5</v>
      </c>
      <c r="G20" s="29"/>
      <c r="H20" s="29"/>
    </row>
    <row r="21" spans="1:10" s="18" customFormat="1" x14ac:dyDescent="0.3">
      <c r="A21" s="21" t="s">
        <v>4</v>
      </c>
      <c r="B21" s="22" t="s">
        <v>3</v>
      </c>
      <c r="C21" s="108">
        <v>71</v>
      </c>
      <c r="D21" s="90">
        <v>71</v>
      </c>
      <c r="E21" s="27">
        <v>57</v>
      </c>
      <c r="F21" s="27">
        <v>57</v>
      </c>
      <c r="G21" s="29"/>
      <c r="H21" s="29"/>
    </row>
    <row r="22" spans="1:10" ht="21.95" customHeight="1" x14ac:dyDescent="0.3">
      <c r="A22" s="10" t="s">
        <v>22</v>
      </c>
      <c r="B22" s="6" t="s">
        <v>23</v>
      </c>
      <c r="C22" s="27">
        <f>C20*1000/12/C21</f>
        <v>228478.87323943662</v>
      </c>
      <c r="D22" s="27">
        <f>D20*1000/3/D21</f>
        <v>562169.01408450701</v>
      </c>
      <c r="E22" s="27">
        <f>E20*1000/3/E21</f>
        <v>360769.0058479532</v>
      </c>
      <c r="F22" s="27">
        <v>360769</v>
      </c>
    </row>
    <row r="23" spans="1:10" ht="39" x14ac:dyDescent="0.3">
      <c r="A23" s="14" t="s">
        <v>21</v>
      </c>
      <c r="B23" s="6" t="s">
        <v>2</v>
      </c>
      <c r="C23" s="42">
        <v>22182</v>
      </c>
      <c r="D23" s="42">
        <v>9174</v>
      </c>
      <c r="E23" s="42">
        <v>6295.6</v>
      </c>
      <c r="F23" s="42">
        <v>6295.6</v>
      </c>
    </row>
    <row r="24" spans="1:10" x14ac:dyDescent="0.3">
      <c r="A24" s="10" t="s">
        <v>4</v>
      </c>
      <c r="B24" s="11" t="s">
        <v>3</v>
      </c>
      <c r="C24" s="108">
        <v>16.5</v>
      </c>
      <c r="D24" s="90">
        <v>16.5</v>
      </c>
      <c r="E24" s="27">
        <v>23</v>
      </c>
      <c r="F24" s="27">
        <v>23</v>
      </c>
    </row>
    <row r="25" spans="1:10" ht="21.95" customHeight="1" x14ac:dyDescent="0.3">
      <c r="A25" s="10" t="s">
        <v>22</v>
      </c>
      <c r="B25" s="6" t="s">
        <v>23</v>
      </c>
      <c r="C25" s="27">
        <f>C23/C24/12*1000</f>
        <v>112030.30303030301</v>
      </c>
      <c r="D25" s="27">
        <f>D23*1000/3/D24</f>
        <v>185333.33333333334</v>
      </c>
      <c r="E25" s="27">
        <f>E23*1000/3/E24</f>
        <v>91240.579710144928</v>
      </c>
      <c r="F25" s="27">
        <v>91240.6</v>
      </c>
    </row>
    <row r="26" spans="1:10" ht="25.5" x14ac:dyDescent="0.3">
      <c r="A26" s="7" t="s">
        <v>19</v>
      </c>
      <c r="B26" s="6" t="s">
        <v>2</v>
      </c>
      <c r="C26" s="42">
        <v>20770</v>
      </c>
      <c r="D26" s="42">
        <v>33730</v>
      </c>
      <c r="E26" s="42">
        <v>8942.2000000000007</v>
      </c>
      <c r="F26" s="42">
        <v>8942.2000000000007</v>
      </c>
    </row>
    <row r="27" spans="1:10" x14ac:dyDescent="0.3">
      <c r="A27" s="10" t="s">
        <v>4</v>
      </c>
      <c r="B27" s="11" t="s">
        <v>3</v>
      </c>
      <c r="C27" s="108">
        <v>35</v>
      </c>
      <c r="D27" s="90">
        <v>35</v>
      </c>
      <c r="E27" s="27">
        <v>33</v>
      </c>
      <c r="F27" s="27">
        <v>33</v>
      </c>
    </row>
    <row r="28" spans="1:10" ht="21.95" customHeight="1" x14ac:dyDescent="0.3">
      <c r="A28" s="10" t="s">
        <v>22</v>
      </c>
      <c r="B28" s="6" t="s">
        <v>23</v>
      </c>
      <c r="C28" s="90">
        <f>C26/C27/12*1000</f>
        <v>49452.380952380954</v>
      </c>
      <c r="D28" s="90">
        <f>D26*1000/3/D27</f>
        <v>321238.09523809527</v>
      </c>
      <c r="E28" s="27">
        <f>E26*1000/3/E27</f>
        <v>90325.252525252523</v>
      </c>
      <c r="F28" s="27">
        <v>90325.3</v>
      </c>
    </row>
    <row r="29" spans="1:10" ht="25.5" x14ac:dyDescent="0.3">
      <c r="A29" s="5" t="s">
        <v>5</v>
      </c>
      <c r="B29" s="6" t="s">
        <v>2</v>
      </c>
      <c r="C29" s="90">
        <v>32775</v>
      </c>
      <c r="D29" s="90">
        <f>C29/12*3</f>
        <v>8193.75</v>
      </c>
      <c r="E29" s="90">
        <v>8304.6</v>
      </c>
      <c r="F29" s="90">
        <v>8304.6</v>
      </c>
      <c r="G29" s="43"/>
      <c r="H29" s="43"/>
      <c r="I29" s="47"/>
      <c r="J29" s="47"/>
    </row>
    <row r="30" spans="1:10" ht="36.75" x14ac:dyDescent="0.3">
      <c r="A30" s="12" t="s">
        <v>6</v>
      </c>
      <c r="B30" s="6" t="s">
        <v>2</v>
      </c>
      <c r="C30" s="27">
        <v>13582</v>
      </c>
      <c r="D30" s="90">
        <f>C30/12*3</f>
        <v>3395.5</v>
      </c>
      <c r="E30" s="89">
        <v>5093.8</v>
      </c>
      <c r="F30" s="89">
        <v>5093.8</v>
      </c>
      <c r="G30" s="43"/>
      <c r="H30" s="43"/>
      <c r="I30" s="47"/>
      <c r="J30" s="47"/>
    </row>
    <row r="31" spans="1:10" ht="25.5" x14ac:dyDescent="0.3">
      <c r="A31" s="12" t="s">
        <v>7</v>
      </c>
      <c r="B31" s="6" t="s">
        <v>2</v>
      </c>
      <c r="C31" s="27">
        <v>2500</v>
      </c>
      <c r="D31" s="90">
        <f>C31/12*3</f>
        <v>625</v>
      </c>
      <c r="E31" s="89">
        <v>0</v>
      </c>
      <c r="F31" s="89">
        <v>0</v>
      </c>
      <c r="G31" s="43"/>
      <c r="H31" s="43"/>
      <c r="I31" s="47"/>
      <c r="J31" s="47"/>
    </row>
    <row r="32" spans="1:10" ht="36.75" x14ac:dyDescent="0.3">
      <c r="A32" s="12" t="s">
        <v>8</v>
      </c>
      <c r="B32" s="6" t="s">
        <v>2</v>
      </c>
      <c r="C32" s="27">
        <v>16670</v>
      </c>
      <c r="D32" s="90">
        <f>C32/12*3</f>
        <v>4167.5</v>
      </c>
      <c r="E32" s="89">
        <v>0</v>
      </c>
      <c r="F32" s="89">
        <v>0</v>
      </c>
      <c r="G32" s="73"/>
      <c r="H32" s="73"/>
      <c r="I32" s="56"/>
      <c r="J32" s="56"/>
    </row>
    <row r="33" spans="1:6" ht="60" customHeight="1" x14ac:dyDescent="0.3">
      <c r="A33" s="12" t="s">
        <v>9</v>
      </c>
      <c r="B33" s="6" t="s">
        <v>2</v>
      </c>
      <c r="C33" s="27">
        <v>17267</v>
      </c>
      <c r="D33" s="90">
        <f>C33/12*3</f>
        <v>4316.75</v>
      </c>
      <c r="E33" s="89">
        <v>0</v>
      </c>
      <c r="F33" s="89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"/>
  <sheetViews>
    <sheetView topLeftCell="A7" zoomScale="70" zoomScaleNormal="70" workbookViewId="0">
      <selection activeCell="L23" sqref="L2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31" customWidth="1"/>
    <col min="5" max="6" width="12.85546875" style="31" customWidth="1"/>
    <col min="7" max="7" width="10.28515625" style="29" customWidth="1"/>
    <col min="8" max="8" width="12" style="29" customWidth="1"/>
    <col min="9" max="16384" width="9.140625" style="2"/>
  </cols>
  <sheetData>
    <row r="1" spans="1:12" x14ac:dyDescent="0.3">
      <c r="A1" s="119" t="s">
        <v>12</v>
      </c>
      <c r="B1" s="119"/>
      <c r="C1" s="119"/>
      <c r="D1" s="119"/>
      <c r="E1" s="119"/>
      <c r="F1" s="53"/>
    </row>
    <row r="2" spans="1:12" x14ac:dyDescent="0.3">
      <c r="A2" s="119" t="s">
        <v>43</v>
      </c>
      <c r="B2" s="119"/>
      <c r="C2" s="119"/>
      <c r="D2" s="119"/>
      <c r="E2" s="119"/>
      <c r="F2" s="53"/>
    </row>
    <row r="3" spans="1:12" x14ac:dyDescent="0.3">
      <c r="A3" s="1"/>
    </row>
    <row r="4" spans="1:12" ht="36.75" customHeight="1" x14ac:dyDescent="0.3">
      <c r="A4" s="131" t="s">
        <v>49</v>
      </c>
      <c r="B4" s="131"/>
      <c r="C4" s="131"/>
      <c r="D4" s="131"/>
      <c r="E4" s="131"/>
      <c r="F4" s="58"/>
    </row>
    <row r="5" spans="1:12" ht="15.75" customHeight="1" x14ac:dyDescent="0.3">
      <c r="A5" s="121" t="s">
        <v>13</v>
      </c>
      <c r="B5" s="121"/>
      <c r="C5" s="121"/>
      <c r="D5" s="121"/>
      <c r="E5" s="121"/>
      <c r="F5" s="59"/>
    </row>
    <row r="6" spans="1:12" x14ac:dyDescent="0.3">
      <c r="A6" s="4"/>
    </row>
    <row r="7" spans="1:12" x14ac:dyDescent="0.3">
      <c r="A7" s="13" t="s">
        <v>14</v>
      </c>
      <c r="L7" s="29"/>
    </row>
    <row r="8" spans="1:12" x14ac:dyDescent="0.3">
      <c r="A8" s="1"/>
    </row>
    <row r="9" spans="1:12" x14ac:dyDescent="0.3">
      <c r="A9" s="122" t="s">
        <v>24</v>
      </c>
      <c r="B9" s="123" t="s">
        <v>15</v>
      </c>
      <c r="C9" s="124" t="s">
        <v>37</v>
      </c>
      <c r="D9" s="124"/>
      <c r="E9" s="124"/>
      <c r="F9" s="109" t="s">
        <v>50</v>
      </c>
    </row>
    <row r="10" spans="1:12" ht="40.5" x14ac:dyDescent="0.3">
      <c r="A10" s="122"/>
      <c r="B10" s="123"/>
      <c r="C10" s="32" t="s">
        <v>16</v>
      </c>
      <c r="D10" s="32" t="s">
        <v>17</v>
      </c>
      <c r="E10" s="33" t="s">
        <v>11</v>
      </c>
      <c r="F10" s="33"/>
    </row>
    <row r="11" spans="1:12" x14ac:dyDescent="0.3">
      <c r="A11" s="5" t="s">
        <v>18</v>
      </c>
      <c r="B11" s="34" t="s">
        <v>10</v>
      </c>
      <c r="C11" s="42">
        <v>9</v>
      </c>
      <c r="D11" s="42">
        <v>9</v>
      </c>
      <c r="E11" s="42">
        <v>9</v>
      </c>
      <c r="F11" s="42">
        <v>9</v>
      </c>
    </row>
    <row r="12" spans="1:12" ht="25.5" x14ac:dyDescent="0.3">
      <c r="A12" s="10" t="s">
        <v>20</v>
      </c>
      <c r="B12" s="34" t="s">
        <v>2</v>
      </c>
      <c r="C12" s="27">
        <f>(C13-C32)/C11</f>
        <v>1726.8888888888889</v>
      </c>
      <c r="D12" s="27">
        <f t="shared" ref="D12" si="0">(D13-D32)/D11</f>
        <v>431.72222222222223</v>
      </c>
      <c r="E12" s="27">
        <f>(E13-E32)/E11</f>
        <v>664</v>
      </c>
      <c r="F12" s="27"/>
      <c r="H12" s="29" t="s">
        <v>27</v>
      </c>
    </row>
    <row r="13" spans="1:12" ht="25.5" x14ac:dyDescent="0.3">
      <c r="A13" s="5" t="s">
        <v>108</v>
      </c>
      <c r="B13" s="34" t="s">
        <v>2</v>
      </c>
      <c r="C13" s="70">
        <f>C15+C29+C30+C31+C32+C33</f>
        <v>15542</v>
      </c>
      <c r="D13" s="70">
        <f>D15+D29+D30+D31+D32+D33</f>
        <v>3885.5</v>
      </c>
      <c r="E13" s="70">
        <f>E15+E29+E30+E31+E32+E33</f>
        <v>5976</v>
      </c>
      <c r="F13" s="70">
        <f>F15+F29+F30+F31+F32+F33</f>
        <v>3848.1000000000004</v>
      </c>
      <c r="G13" s="39"/>
      <c r="H13" s="38"/>
    </row>
    <row r="14" spans="1:12" x14ac:dyDescent="0.3">
      <c r="A14" s="8" t="s">
        <v>0</v>
      </c>
      <c r="B14" s="35"/>
      <c r="C14" s="27">
        <v>0</v>
      </c>
      <c r="D14" s="27">
        <f t="shared" ref="D14" si="1">C14</f>
        <v>0</v>
      </c>
      <c r="E14" s="27">
        <v>0</v>
      </c>
      <c r="F14" s="27"/>
      <c r="G14" s="38"/>
      <c r="H14" s="112"/>
    </row>
    <row r="15" spans="1:12" ht="25.5" x14ac:dyDescent="0.3">
      <c r="A15" s="5" t="s">
        <v>92</v>
      </c>
      <c r="B15" s="34" t="s">
        <v>2</v>
      </c>
      <c r="C15" s="70">
        <f>C17+C20+C23+C26</f>
        <v>11484</v>
      </c>
      <c r="D15" s="70">
        <f t="shared" ref="D15" si="2">D17+D20+D23+D26</f>
        <v>2871</v>
      </c>
      <c r="E15" s="70">
        <f>E17+E20+E23+E26</f>
        <v>5098</v>
      </c>
      <c r="F15" s="70">
        <f>F17+F20+F23+F26</f>
        <v>2970.1000000000004</v>
      </c>
      <c r="G15" s="113"/>
      <c r="H15" s="113"/>
    </row>
    <row r="16" spans="1:12" x14ac:dyDescent="0.3">
      <c r="A16" s="8" t="s">
        <v>1</v>
      </c>
      <c r="B16" s="35"/>
      <c r="C16" s="26"/>
      <c r="D16" s="26"/>
      <c r="E16" s="26"/>
      <c r="F16" s="26"/>
      <c r="G16" s="38"/>
      <c r="H16" s="38"/>
    </row>
    <row r="17" spans="1:13" s="18" customFormat="1" ht="25.5" x14ac:dyDescent="0.3">
      <c r="A17" s="20" t="s">
        <v>25</v>
      </c>
      <c r="B17" s="34" t="s">
        <v>2</v>
      </c>
      <c r="C17" s="46">
        <v>2614</v>
      </c>
      <c r="D17" s="46">
        <f>C17/12*3</f>
        <v>653.5</v>
      </c>
      <c r="E17" s="46">
        <v>653.5</v>
      </c>
      <c r="F17" s="46">
        <v>653.5</v>
      </c>
      <c r="G17" s="29"/>
      <c r="H17" s="29"/>
    </row>
    <row r="18" spans="1:13" s="18" customFormat="1" x14ac:dyDescent="0.3">
      <c r="A18" s="21" t="s">
        <v>4</v>
      </c>
      <c r="B18" s="36" t="s">
        <v>3</v>
      </c>
      <c r="C18" s="26">
        <v>1</v>
      </c>
      <c r="D18" s="26">
        <v>1</v>
      </c>
      <c r="E18" s="26">
        <v>1</v>
      </c>
      <c r="F18" s="26"/>
      <c r="G18" s="29"/>
      <c r="H18" s="29"/>
    </row>
    <row r="19" spans="1:13" s="18" customFormat="1" ht="21.95" customHeight="1" x14ac:dyDescent="0.3">
      <c r="A19" s="21" t="s">
        <v>22</v>
      </c>
      <c r="B19" s="34" t="s">
        <v>23</v>
      </c>
      <c r="C19" s="26"/>
      <c r="D19" s="26"/>
      <c r="E19" s="26">
        <f>F19</f>
        <v>217833.3</v>
      </c>
      <c r="F19" s="26">
        <v>217833.3</v>
      </c>
      <c r="G19" s="29"/>
      <c r="H19" s="29"/>
    </row>
    <row r="20" spans="1:13" s="18" customFormat="1" ht="25.5" x14ac:dyDescent="0.3">
      <c r="A20" s="20" t="s">
        <v>26</v>
      </c>
      <c r="B20" s="34" t="s">
        <v>2</v>
      </c>
      <c r="C20" s="46">
        <v>4287</v>
      </c>
      <c r="D20" s="46">
        <f>C20/12*3</f>
        <v>1071.75</v>
      </c>
      <c r="E20" s="46">
        <v>3298.8</v>
      </c>
      <c r="F20" s="46">
        <v>1170.9000000000001</v>
      </c>
      <c r="G20" s="29"/>
      <c r="H20" s="29"/>
    </row>
    <row r="21" spans="1:13" s="18" customFormat="1" x14ac:dyDescent="0.3">
      <c r="A21" s="21" t="s">
        <v>4</v>
      </c>
      <c r="B21" s="36" t="s">
        <v>3</v>
      </c>
      <c r="C21" s="20">
        <v>3</v>
      </c>
      <c r="D21" s="20">
        <v>3</v>
      </c>
      <c r="E21" s="26">
        <v>2</v>
      </c>
      <c r="F21" s="26">
        <v>2</v>
      </c>
      <c r="G21" s="29"/>
      <c r="H21" s="29"/>
    </row>
    <row r="22" spans="1:13" s="18" customFormat="1" ht="21.95" customHeight="1" x14ac:dyDescent="0.3">
      <c r="A22" s="21" t="s">
        <v>22</v>
      </c>
      <c r="B22" s="34" t="s">
        <v>23</v>
      </c>
      <c r="C22" s="27">
        <f>C20/C21/12*1000</f>
        <v>119083.33333333333</v>
      </c>
      <c r="D22" s="27">
        <f>D20*1000/9/D21</f>
        <v>39694.444444444445</v>
      </c>
      <c r="E22" s="27">
        <v>195150</v>
      </c>
      <c r="F22" s="27">
        <v>195150</v>
      </c>
      <c r="G22" s="29"/>
      <c r="H22" s="29"/>
    </row>
    <row r="23" spans="1:13" s="18" customFormat="1" ht="39" x14ac:dyDescent="0.3">
      <c r="A23" s="23" t="s">
        <v>21</v>
      </c>
      <c r="B23" s="34" t="s">
        <v>2</v>
      </c>
      <c r="C23" s="46">
        <v>0</v>
      </c>
      <c r="D23" s="46">
        <v>0</v>
      </c>
      <c r="E23" s="46">
        <v>0</v>
      </c>
      <c r="F23" s="46">
        <v>0</v>
      </c>
      <c r="G23" s="29"/>
      <c r="H23" s="29"/>
    </row>
    <row r="24" spans="1:13" s="18" customFormat="1" x14ac:dyDescent="0.3">
      <c r="A24" s="21" t="s">
        <v>4</v>
      </c>
      <c r="B24" s="36" t="s">
        <v>3</v>
      </c>
      <c r="C24" s="20">
        <v>1</v>
      </c>
      <c r="D24" s="20">
        <v>1</v>
      </c>
      <c r="E24" s="26">
        <v>1</v>
      </c>
      <c r="F24" s="26">
        <v>1</v>
      </c>
      <c r="G24" s="29"/>
      <c r="H24" s="29"/>
    </row>
    <row r="25" spans="1:13" s="18" customFormat="1" ht="21.95" customHeight="1" x14ac:dyDescent="0.3">
      <c r="A25" s="21" t="s">
        <v>22</v>
      </c>
      <c r="B25" s="34" t="s">
        <v>23</v>
      </c>
      <c r="C25" s="27">
        <f>C23/C24/12*1000</f>
        <v>0</v>
      </c>
      <c r="D25" s="27">
        <f>D23*1000/9/D24</f>
        <v>0</v>
      </c>
      <c r="E25" s="27">
        <f>E23*1000/9/E24</f>
        <v>0</v>
      </c>
      <c r="F25" s="27"/>
      <c r="G25" s="29"/>
      <c r="H25" s="29"/>
    </row>
    <row r="26" spans="1:13" ht="25.5" x14ac:dyDescent="0.3">
      <c r="A26" s="7" t="s">
        <v>19</v>
      </c>
      <c r="B26" s="34" t="s">
        <v>2</v>
      </c>
      <c r="C26" s="46">
        <v>4583</v>
      </c>
      <c r="D26" s="46">
        <f>C26/12*3</f>
        <v>1145.75</v>
      </c>
      <c r="E26" s="46">
        <v>1145.7</v>
      </c>
      <c r="F26" s="46">
        <v>1145.7</v>
      </c>
    </row>
    <row r="27" spans="1:13" x14ac:dyDescent="0.3">
      <c r="A27" s="10" t="s">
        <v>4</v>
      </c>
      <c r="B27" s="36" t="s">
        <v>3</v>
      </c>
      <c r="C27" s="20">
        <v>6</v>
      </c>
      <c r="D27" s="20">
        <v>6</v>
      </c>
      <c r="E27" s="26">
        <v>6</v>
      </c>
      <c r="F27" s="26">
        <v>6</v>
      </c>
    </row>
    <row r="28" spans="1:13" ht="21.95" customHeight="1" x14ac:dyDescent="0.3">
      <c r="A28" s="10" t="s">
        <v>22</v>
      </c>
      <c r="B28" s="34" t="s">
        <v>23</v>
      </c>
      <c r="C28" s="27">
        <f>C26/C27/12*1000</f>
        <v>63652.777777777781</v>
      </c>
      <c r="D28" s="27">
        <f>D26*1000/9/D27</f>
        <v>21217.592592592595</v>
      </c>
      <c r="E28" s="27">
        <f>E26*1000/3/E27</f>
        <v>63650</v>
      </c>
      <c r="F28" s="27">
        <v>63650</v>
      </c>
    </row>
    <row r="29" spans="1:13" ht="25.5" x14ac:dyDescent="0.3">
      <c r="A29" s="5" t="s">
        <v>5</v>
      </c>
      <c r="B29" s="34" t="s">
        <v>2</v>
      </c>
      <c r="C29" s="90">
        <v>1358</v>
      </c>
      <c r="D29" s="20">
        <f>C29/12*3</f>
        <v>339.5</v>
      </c>
      <c r="E29" s="90">
        <v>302</v>
      </c>
      <c r="F29" s="90">
        <v>302</v>
      </c>
      <c r="G29" s="43"/>
      <c r="H29" s="43"/>
      <c r="I29" s="43"/>
      <c r="J29" s="47"/>
      <c r="K29" s="47"/>
      <c r="L29" s="47"/>
      <c r="M29" s="47"/>
    </row>
    <row r="30" spans="1:13" ht="36.75" x14ac:dyDescent="0.3">
      <c r="A30" s="12" t="s">
        <v>6</v>
      </c>
      <c r="B30" s="34" t="s">
        <v>2</v>
      </c>
      <c r="C30" s="90">
        <v>2280</v>
      </c>
      <c r="D30" s="20">
        <f>C30/12*3</f>
        <v>570</v>
      </c>
      <c r="E30" s="90">
        <v>576</v>
      </c>
      <c r="F30" s="90">
        <v>576</v>
      </c>
      <c r="G30" s="50"/>
      <c r="H30" s="50"/>
      <c r="I30" s="51"/>
      <c r="J30" s="47"/>
      <c r="K30" s="47"/>
      <c r="L30" s="47"/>
      <c r="M30" s="47"/>
    </row>
    <row r="31" spans="1:13" ht="25.5" x14ac:dyDescent="0.3">
      <c r="A31" s="12" t="s">
        <v>7</v>
      </c>
      <c r="B31" s="34" t="s">
        <v>2</v>
      </c>
      <c r="C31" s="90">
        <v>20</v>
      </c>
      <c r="D31" s="20">
        <f>C31/12*3</f>
        <v>5</v>
      </c>
      <c r="E31" s="90">
        <v>0</v>
      </c>
      <c r="F31" s="90">
        <v>0</v>
      </c>
      <c r="G31" s="63"/>
      <c r="H31" s="63"/>
      <c r="I31" s="64"/>
      <c r="K31" s="47"/>
    </row>
    <row r="32" spans="1:13" ht="36.75" x14ac:dyDescent="0.3">
      <c r="A32" s="12" t="s">
        <v>8</v>
      </c>
      <c r="B32" s="34" t="s">
        <v>2</v>
      </c>
      <c r="C32" s="90">
        <v>0</v>
      </c>
      <c r="D32" s="20">
        <f>C32/12*3</f>
        <v>0</v>
      </c>
      <c r="E32" s="90">
        <v>0</v>
      </c>
      <c r="F32" s="90">
        <v>0</v>
      </c>
      <c r="G32" s="73"/>
      <c r="H32" s="73"/>
      <c r="K32" s="47"/>
    </row>
    <row r="33" spans="1:6" ht="52.5" customHeight="1" x14ac:dyDescent="0.3">
      <c r="A33" s="12" t="s">
        <v>9</v>
      </c>
      <c r="B33" s="34" t="s">
        <v>2</v>
      </c>
      <c r="C33" s="90">
        <v>400</v>
      </c>
      <c r="D33" s="20">
        <f>C33/12*3</f>
        <v>100</v>
      </c>
      <c r="E33" s="90">
        <v>0</v>
      </c>
      <c r="F33" s="90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3"/>
  <sheetViews>
    <sheetView topLeftCell="A8" zoomScale="70" zoomScaleNormal="70" workbookViewId="0">
      <selection activeCell="M23" sqref="M2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140625" style="31" customWidth="1"/>
    <col min="4" max="4" width="12" style="31" customWidth="1"/>
    <col min="5" max="6" width="13.28515625" style="31" customWidth="1"/>
    <col min="7" max="7" width="13.28515625" style="29" customWidth="1"/>
    <col min="8" max="8" width="12" style="29" customWidth="1"/>
    <col min="9" max="16384" width="9.140625" style="2"/>
  </cols>
  <sheetData>
    <row r="1" spans="1:12" x14ac:dyDescent="0.3">
      <c r="A1" s="119" t="s">
        <v>12</v>
      </c>
      <c r="B1" s="119"/>
      <c r="C1" s="119"/>
      <c r="D1" s="119"/>
      <c r="E1" s="119"/>
      <c r="F1" s="61"/>
    </row>
    <row r="2" spans="1:12" x14ac:dyDescent="0.3">
      <c r="A2" s="119" t="s">
        <v>34</v>
      </c>
      <c r="B2" s="119"/>
      <c r="C2" s="119"/>
      <c r="D2" s="119"/>
      <c r="E2" s="119"/>
      <c r="F2" s="61"/>
    </row>
    <row r="3" spans="1:12" x14ac:dyDescent="0.3">
      <c r="A3" s="1"/>
    </row>
    <row r="4" spans="1:12" ht="40.5" customHeight="1" x14ac:dyDescent="0.3">
      <c r="A4" s="131" t="s">
        <v>51</v>
      </c>
      <c r="B4" s="131"/>
      <c r="C4" s="131"/>
      <c r="D4" s="131"/>
      <c r="E4" s="131"/>
      <c r="F4" s="58"/>
    </row>
    <row r="5" spans="1:12" ht="15.75" customHeight="1" x14ac:dyDescent="0.3">
      <c r="A5" s="121" t="s">
        <v>13</v>
      </c>
      <c r="B5" s="121"/>
      <c r="C5" s="121"/>
      <c r="D5" s="121"/>
      <c r="E5" s="121"/>
      <c r="F5" s="59"/>
    </row>
    <row r="6" spans="1:12" x14ac:dyDescent="0.3">
      <c r="A6" s="4"/>
    </row>
    <row r="7" spans="1:12" x14ac:dyDescent="0.3">
      <c r="A7" s="13" t="s">
        <v>14</v>
      </c>
      <c r="L7" s="29"/>
    </row>
    <row r="8" spans="1:12" x14ac:dyDescent="0.3">
      <c r="A8" s="1"/>
    </row>
    <row r="9" spans="1:12" x14ac:dyDescent="0.3">
      <c r="A9" s="122" t="s">
        <v>24</v>
      </c>
      <c r="B9" s="129" t="s">
        <v>15</v>
      </c>
      <c r="C9" s="124" t="s">
        <v>37</v>
      </c>
      <c r="D9" s="124"/>
      <c r="E9" s="124"/>
      <c r="F9" s="109" t="s">
        <v>38</v>
      </c>
    </row>
    <row r="10" spans="1:12" ht="40.5" x14ac:dyDescent="0.3">
      <c r="A10" s="122"/>
      <c r="B10" s="129"/>
      <c r="C10" s="32" t="s">
        <v>16</v>
      </c>
      <c r="D10" s="32" t="s">
        <v>17</v>
      </c>
      <c r="E10" s="33" t="s">
        <v>11</v>
      </c>
      <c r="F10" s="33"/>
    </row>
    <row r="11" spans="1:12" x14ac:dyDescent="0.3">
      <c r="A11" s="5" t="s">
        <v>18</v>
      </c>
      <c r="B11" s="6" t="s">
        <v>10</v>
      </c>
      <c r="C11" s="42">
        <v>134</v>
      </c>
      <c r="D11" s="42">
        <v>134</v>
      </c>
      <c r="E11" s="42">
        <v>134</v>
      </c>
      <c r="F11" s="42">
        <v>134</v>
      </c>
    </row>
    <row r="12" spans="1:12" ht="25.5" x14ac:dyDescent="0.3">
      <c r="A12" s="10" t="s">
        <v>20</v>
      </c>
      <c r="B12" s="6" t="s">
        <v>2</v>
      </c>
      <c r="C12" s="27">
        <f>(C13-C32)/C11</f>
        <v>775.91044776119406</v>
      </c>
      <c r="D12" s="27">
        <f t="shared" ref="D12:E12" si="0">(D13-D32)/D11</f>
        <v>733.1455223880597</v>
      </c>
      <c r="E12" s="27">
        <f t="shared" si="0"/>
        <v>304.10074626865674</v>
      </c>
      <c r="F12" s="27"/>
      <c r="H12" s="29" t="s">
        <v>27</v>
      </c>
    </row>
    <row r="13" spans="1:12" ht="25.5" x14ac:dyDescent="0.3">
      <c r="A13" s="5" t="s">
        <v>94</v>
      </c>
      <c r="B13" s="6" t="s">
        <v>2</v>
      </c>
      <c r="C13" s="70">
        <f>C15+C29+C30+C31+C32+C33</f>
        <v>105842</v>
      </c>
      <c r="D13" s="70">
        <f>D15+D29+D30+D31+D32+D33</f>
        <v>99568.5</v>
      </c>
      <c r="E13" s="70">
        <f>E15+E29+E30+E31+E32+E33</f>
        <v>40749.5</v>
      </c>
      <c r="F13" s="70">
        <f>F15+F29+F30</f>
        <v>40749.5</v>
      </c>
    </row>
    <row r="14" spans="1:12" x14ac:dyDescent="0.3">
      <c r="A14" s="8" t="s">
        <v>0</v>
      </c>
      <c r="B14" s="9"/>
      <c r="C14" s="27">
        <v>0</v>
      </c>
      <c r="D14" s="27">
        <f t="shared" ref="D14" si="1">C14</f>
        <v>0</v>
      </c>
      <c r="E14" s="27">
        <v>0</v>
      </c>
      <c r="F14" s="78"/>
      <c r="H14" s="31"/>
    </row>
    <row r="15" spans="1:12" ht="25.5" x14ac:dyDescent="0.3">
      <c r="A15" s="5" t="s">
        <v>88</v>
      </c>
      <c r="B15" s="6" t="s">
        <v>2</v>
      </c>
      <c r="C15" s="70">
        <f>C17+C20+C23+C26</f>
        <v>76764</v>
      </c>
      <c r="D15" s="70">
        <f t="shared" ref="D15" si="2">D17+D20+D23+D26</f>
        <v>82554.5</v>
      </c>
      <c r="E15" s="77">
        <v>31438.799999999999</v>
      </c>
      <c r="F15" s="70">
        <v>31438.799999999999</v>
      </c>
      <c r="H15" s="113"/>
    </row>
    <row r="16" spans="1:12" x14ac:dyDescent="0.3">
      <c r="A16" s="8" t="s">
        <v>1</v>
      </c>
      <c r="B16" s="9"/>
      <c r="C16" s="26"/>
      <c r="D16" s="26"/>
      <c r="E16" s="26"/>
      <c r="F16" s="79"/>
    </row>
    <row r="17" spans="1:12" s="18" customFormat="1" ht="25.5" x14ac:dyDescent="0.3">
      <c r="A17" s="20" t="s">
        <v>25</v>
      </c>
      <c r="B17" s="17" t="s">
        <v>2</v>
      </c>
      <c r="C17" s="46">
        <v>7349</v>
      </c>
      <c r="D17" s="46">
        <v>6741.5</v>
      </c>
      <c r="E17" s="46">
        <v>1837.2</v>
      </c>
      <c r="F17" s="46">
        <v>1837.2</v>
      </c>
      <c r="G17" s="29"/>
      <c r="H17" s="29"/>
    </row>
    <row r="18" spans="1:12" s="18" customFormat="1" x14ac:dyDescent="0.3">
      <c r="A18" s="21" t="s">
        <v>4</v>
      </c>
      <c r="B18" s="22" t="s">
        <v>3</v>
      </c>
      <c r="C18" s="20">
        <v>3</v>
      </c>
      <c r="D18" s="20">
        <v>3</v>
      </c>
      <c r="E18" s="26">
        <v>2</v>
      </c>
      <c r="F18" s="26">
        <v>2</v>
      </c>
      <c r="G18" s="29"/>
      <c r="H18" s="29"/>
    </row>
    <row r="19" spans="1:12" s="18" customFormat="1" ht="21.95" customHeight="1" x14ac:dyDescent="0.3">
      <c r="A19" s="21" t="s">
        <v>22</v>
      </c>
      <c r="B19" s="17" t="s">
        <v>23</v>
      </c>
      <c r="C19" s="27">
        <f>C17/C18/12*1000</f>
        <v>204138.88888888888</v>
      </c>
      <c r="D19" s="27">
        <f>D17*1000/3/D18</f>
        <v>749055.5555555555</v>
      </c>
      <c r="E19" s="27">
        <f>E17*1000/3/E18</f>
        <v>306200</v>
      </c>
      <c r="F19" s="27">
        <v>306200</v>
      </c>
      <c r="G19" s="29"/>
      <c r="H19" s="29"/>
    </row>
    <row r="20" spans="1:12" s="18" customFormat="1" ht="25.5" x14ac:dyDescent="0.3">
      <c r="A20" s="20" t="s">
        <v>26</v>
      </c>
      <c r="B20" s="17" t="s">
        <v>2</v>
      </c>
      <c r="C20" s="46">
        <v>50395</v>
      </c>
      <c r="D20" s="46">
        <v>62715</v>
      </c>
      <c r="E20" s="46">
        <v>23045.7</v>
      </c>
      <c r="F20" s="46">
        <v>23045.7</v>
      </c>
      <c r="G20" s="29"/>
      <c r="H20" s="29"/>
    </row>
    <row r="21" spans="1:12" s="18" customFormat="1" x14ac:dyDescent="0.3">
      <c r="A21" s="21" t="s">
        <v>4</v>
      </c>
      <c r="B21" s="22" t="s">
        <v>3</v>
      </c>
      <c r="C21" s="20">
        <v>27</v>
      </c>
      <c r="D21" s="20">
        <v>27</v>
      </c>
      <c r="E21" s="26">
        <v>28</v>
      </c>
      <c r="F21" s="26">
        <v>28</v>
      </c>
      <c r="G21" s="29"/>
      <c r="H21" s="29"/>
    </row>
    <row r="22" spans="1:12" ht="21.95" customHeight="1" x14ac:dyDescent="0.3">
      <c r="A22" s="10" t="s">
        <v>22</v>
      </c>
      <c r="B22" s="6" t="s">
        <v>23</v>
      </c>
      <c r="C22" s="27">
        <f>C20/C21/12*1000</f>
        <v>155540.12345679014</v>
      </c>
      <c r="D22" s="27">
        <f>D20*1000/3/D21</f>
        <v>774259.25925925921</v>
      </c>
      <c r="E22" s="27">
        <f>E20*1000/3/E21</f>
        <v>274353.57142857142</v>
      </c>
      <c r="F22" s="27">
        <v>274353.59999999998</v>
      </c>
    </row>
    <row r="23" spans="1:12" ht="39" x14ac:dyDescent="0.3">
      <c r="A23" s="14" t="s">
        <v>21</v>
      </c>
      <c r="B23" s="6" t="s">
        <v>2</v>
      </c>
      <c r="C23" s="46">
        <v>10060</v>
      </c>
      <c r="D23" s="46">
        <v>4967</v>
      </c>
      <c r="E23" s="46">
        <v>3267.7</v>
      </c>
      <c r="F23" s="46">
        <v>3267.7</v>
      </c>
    </row>
    <row r="24" spans="1:12" x14ac:dyDescent="0.3">
      <c r="A24" s="10" t="s">
        <v>4</v>
      </c>
      <c r="B24" s="11" t="s">
        <v>3</v>
      </c>
      <c r="C24" s="20">
        <v>9</v>
      </c>
      <c r="D24" s="20">
        <v>9</v>
      </c>
      <c r="E24" s="26">
        <v>7</v>
      </c>
      <c r="F24" s="26">
        <v>7</v>
      </c>
    </row>
    <row r="25" spans="1:12" ht="21.95" customHeight="1" x14ac:dyDescent="0.3">
      <c r="A25" s="10" t="s">
        <v>22</v>
      </c>
      <c r="B25" s="6" t="s">
        <v>23</v>
      </c>
      <c r="C25" s="27">
        <f>C23/C24/12*1000</f>
        <v>93148.148148148146</v>
      </c>
      <c r="D25" s="27">
        <f>D23*1000/10/D24</f>
        <v>55188.888888888891</v>
      </c>
      <c r="E25" s="27">
        <f>E23*1000/3/E24</f>
        <v>155604.76190476189</v>
      </c>
      <c r="F25" s="27">
        <v>155604.79999999999</v>
      </c>
    </row>
    <row r="26" spans="1:12" ht="25.5" x14ac:dyDescent="0.3">
      <c r="A26" s="7" t="s">
        <v>19</v>
      </c>
      <c r="B26" s="6" t="s">
        <v>2</v>
      </c>
      <c r="C26" s="46">
        <v>8960</v>
      </c>
      <c r="D26" s="46">
        <v>8131</v>
      </c>
      <c r="E26" s="46">
        <v>3288.2</v>
      </c>
      <c r="F26" s="46">
        <v>3288.2</v>
      </c>
    </row>
    <row r="27" spans="1:12" x14ac:dyDescent="0.3">
      <c r="A27" s="10" t="s">
        <v>4</v>
      </c>
      <c r="B27" s="11" t="s">
        <v>3</v>
      </c>
      <c r="C27" s="20">
        <v>14.5</v>
      </c>
      <c r="D27" s="20">
        <v>14.5</v>
      </c>
      <c r="E27" s="26">
        <v>19</v>
      </c>
      <c r="F27" s="26">
        <v>19</v>
      </c>
    </row>
    <row r="28" spans="1:12" ht="21.95" customHeight="1" x14ac:dyDescent="0.3">
      <c r="A28" s="10" t="s">
        <v>22</v>
      </c>
      <c r="B28" s="6" t="s">
        <v>23</v>
      </c>
      <c r="C28" s="27">
        <f>C26/C27/12*1000</f>
        <v>51494.252873563222</v>
      </c>
      <c r="D28" s="27">
        <f>D26*1000/10/D27</f>
        <v>56075.862068965514</v>
      </c>
      <c r="E28" s="27">
        <f>E26*1000/3/E27</f>
        <v>57687.719298245618</v>
      </c>
      <c r="F28" s="27">
        <v>57687.7</v>
      </c>
      <c r="G28" s="43"/>
      <c r="H28" s="43"/>
      <c r="I28" s="43"/>
      <c r="J28" s="47"/>
      <c r="K28" s="47"/>
      <c r="L28" s="47"/>
    </row>
    <row r="29" spans="1:12" ht="25.5" x14ac:dyDescent="0.3">
      <c r="A29" s="5" t="s">
        <v>5</v>
      </c>
      <c r="B29" s="6" t="s">
        <v>2</v>
      </c>
      <c r="C29" s="90">
        <v>10020</v>
      </c>
      <c r="D29" s="90">
        <v>7873</v>
      </c>
      <c r="E29" s="90">
        <v>3242.7</v>
      </c>
      <c r="F29" s="90">
        <v>3242.7</v>
      </c>
      <c r="G29" s="43"/>
      <c r="H29" s="43"/>
      <c r="I29" s="43"/>
      <c r="J29" s="47"/>
      <c r="K29" s="47"/>
      <c r="L29" s="47"/>
    </row>
    <row r="30" spans="1:12" ht="36.75" x14ac:dyDescent="0.3">
      <c r="A30" s="12" t="s">
        <v>6</v>
      </c>
      <c r="B30" s="6" t="s">
        <v>2</v>
      </c>
      <c r="C30" s="27">
        <v>9200</v>
      </c>
      <c r="D30" s="90">
        <v>5817</v>
      </c>
      <c r="E30" s="90">
        <v>6068</v>
      </c>
      <c r="F30" s="90">
        <v>6068</v>
      </c>
      <c r="G30" s="75"/>
      <c r="H30" s="75"/>
      <c r="I30" s="76"/>
      <c r="J30" s="76"/>
      <c r="K30" s="76"/>
      <c r="L30" s="76"/>
    </row>
    <row r="31" spans="1:12" ht="25.5" x14ac:dyDescent="0.3">
      <c r="A31" s="12" t="s">
        <v>7</v>
      </c>
      <c r="B31" s="6" t="s">
        <v>2</v>
      </c>
      <c r="C31" s="27">
        <v>150</v>
      </c>
      <c r="D31" s="90">
        <f>C31/12*3</f>
        <v>37.5</v>
      </c>
      <c r="E31" s="90">
        <v>0</v>
      </c>
      <c r="F31" s="90">
        <v>0</v>
      </c>
      <c r="G31" s="75"/>
      <c r="H31" s="75"/>
      <c r="I31" s="76"/>
      <c r="J31" s="76"/>
      <c r="K31" s="76"/>
      <c r="L31" s="76"/>
    </row>
    <row r="32" spans="1:12" ht="36.75" x14ac:dyDescent="0.3">
      <c r="A32" s="12" t="s">
        <v>8</v>
      </c>
      <c r="B32" s="6" t="s">
        <v>2</v>
      </c>
      <c r="C32" s="27">
        <v>1870</v>
      </c>
      <c r="D32" s="90">
        <v>1327</v>
      </c>
      <c r="E32" s="90">
        <v>0</v>
      </c>
      <c r="F32" s="90">
        <v>0</v>
      </c>
      <c r="G32" s="75"/>
      <c r="H32" s="75"/>
      <c r="I32" s="76"/>
      <c r="J32" s="76"/>
      <c r="K32" s="76"/>
      <c r="L32" s="76"/>
    </row>
    <row r="33" spans="1:6" ht="52.5" customHeight="1" x14ac:dyDescent="0.3">
      <c r="A33" s="12" t="s">
        <v>9</v>
      </c>
      <c r="B33" s="6" t="s">
        <v>2</v>
      </c>
      <c r="C33" s="27">
        <v>7838</v>
      </c>
      <c r="D33" s="90">
        <f>C33/12*3</f>
        <v>1959.5</v>
      </c>
      <c r="E33" s="90">
        <v>0</v>
      </c>
      <c r="F33" s="90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3"/>
  <sheetViews>
    <sheetView zoomScale="60" zoomScaleNormal="60" workbookViewId="0">
      <selection activeCell="J19" sqref="J1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5703125" style="31" customWidth="1"/>
    <col min="4" max="4" width="12" style="31" customWidth="1"/>
    <col min="5" max="6" width="14.7109375" style="37" customWidth="1"/>
    <col min="7" max="7" width="11.85546875" style="29" customWidth="1"/>
    <col min="8" max="8" width="12" style="2" customWidth="1"/>
    <col min="9" max="16384" width="9.140625" style="2"/>
  </cols>
  <sheetData>
    <row r="1" spans="1:12" x14ac:dyDescent="0.3">
      <c r="A1" s="119" t="s">
        <v>12</v>
      </c>
      <c r="B1" s="119"/>
      <c r="C1" s="119"/>
      <c r="D1" s="119"/>
      <c r="E1" s="119"/>
      <c r="F1" s="61"/>
    </row>
    <row r="2" spans="1:12" x14ac:dyDescent="0.3">
      <c r="A2" s="119" t="s">
        <v>43</v>
      </c>
      <c r="B2" s="119"/>
      <c r="C2" s="119"/>
      <c r="D2" s="119"/>
      <c r="E2" s="119"/>
      <c r="F2" s="61"/>
    </row>
    <row r="3" spans="1:12" x14ac:dyDescent="0.3">
      <c r="A3" s="1"/>
    </row>
    <row r="4" spans="1:12" ht="39.75" customHeight="1" x14ac:dyDescent="0.3">
      <c r="A4" s="131" t="s">
        <v>52</v>
      </c>
      <c r="B4" s="131"/>
      <c r="C4" s="131"/>
      <c r="D4" s="131"/>
      <c r="E4" s="131"/>
      <c r="F4" s="58"/>
    </row>
    <row r="5" spans="1:12" ht="15.75" customHeight="1" x14ac:dyDescent="0.3">
      <c r="A5" s="121" t="s">
        <v>13</v>
      </c>
      <c r="B5" s="121"/>
      <c r="C5" s="121"/>
      <c r="D5" s="121"/>
      <c r="E5" s="121"/>
      <c r="F5" s="59"/>
    </row>
    <row r="6" spans="1:12" x14ac:dyDescent="0.3">
      <c r="A6" s="4"/>
    </row>
    <row r="7" spans="1:12" x14ac:dyDescent="0.3">
      <c r="A7" s="13" t="s">
        <v>14</v>
      </c>
    </row>
    <row r="8" spans="1:12" x14ac:dyDescent="0.3">
      <c r="A8" s="1"/>
    </row>
    <row r="9" spans="1:12" x14ac:dyDescent="0.3">
      <c r="A9" s="122" t="s">
        <v>24</v>
      </c>
      <c r="B9" s="129" t="s">
        <v>15</v>
      </c>
      <c r="C9" s="124" t="s">
        <v>37</v>
      </c>
      <c r="D9" s="124"/>
      <c r="E9" s="124"/>
      <c r="F9" s="109" t="s">
        <v>38</v>
      </c>
      <c r="L9" s="29"/>
    </row>
    <row r="10" spans="1:12" ht="40.5" x14ac:dyDescent="0.3">
      <c r="A10" s="122"/>
      <c r="B10" s="129"/>
      <c r="C10" s="117" t="s">
        <v>16</v>
      </c>
      <c r="D10" s="117" t="s">
        <v>17</v>
      </c>
      <c r="E10" s="118" t="s">
        <v>11</v>
      </c>
      <c r="F10" s="118"/>
    </row>
    <row r="11" spans="1:12" x14ac:dyDescent="0.3">
      <c r="A11" s="5" t="s">
        <v>18</v>
      </c>
      <c r="B11" s="6" t="s">
        <v>10</v>
      </c>
      <c r="C11" s="42">
        <v>10</v>
      </c>
      <c r="D11" s="42">
        <v>10</v>
      </c>
      <c r="E11" s="42">
        <v>10</v>
      </c>
      <c r="F11" s="42">
        <v>10</v>
      </c>
    </row>
    <row r="12" spans="1:12" ht="25.5" x14ac:dyDescent="0.3">
      <c r="A12" s="10" t="s">
        <v>20</v>
      </c>
      <c r="B12" s="6" t="s">
        <v>2</v>
      </c>
      <c r="C12" s="27">
        <f>(C13-C32)/C11</f>
        <v>2222</v>
      </c>
      <c r="D12" s="27">
        <f t="shared" ref="D12:E12" si="0">(D13-D32)/D11</f>
        <v>555.5</v>
      </c>
      <c r="E12" s="27">
        <f t="shared" si="0"/>
        <v>670.33999999999992</v>
      </c>
      <c r="F12" s="27"/>
      <c r="G12" s="29" t="s">
        <v>27</v>
      </c>
    </row>
    <row r="13" spans="1:12" ht="25.5" x14ac:dyDescent="0.3">
      <c r="A13" s="5" t="s">
        <v>97</v>
      </c>
      <c r="B13" s="6" t="s">
        <v>2</v>
      </c>
      <c r="C13" s="70">
        <f>C15+C29+C30+C31+C32+C33</f>
        <v>22420</v>
      </c>
      <c r="D13" s="70">
        <f>D15+D29+D30+D31+D32+D33</f>
        <v>5605</v>
      </c>
      <c r="E13" s="70">
        <f>E15+E29+E30+E31+E32+E33</f>
        <v>6703.4</v>
      </c>
      <c r="F13" s="70">
        <f>F15+F29+F30+F31+F32+F33</f>
        <v>6703.4</v>
      </c>
    </row>
    <row r="14" spans="1:12" x14ac:dyDescent="0.3">
      <c r="A14" s="8" t="s">
        <v>0</v>
      </c>
      <c r="B14" s="9"/>
      <c r="C14" s="27">
        <v>0</v>
      </c>
      <c r="D14" s="27">
        <f t="shared" ref="D14:D31" si="1">C14</f>
        <v>0</v>
      </c>
      <c r="E14" s="27">
        <v>0</v>
      </c>
      <c r="F14" s="27"/>
      <c r="H14" s="31"/>
    </row>
    <row r="15" spans="1:12" ht="25.5" x14ac:dyDescent="0.3">
      <c r="A15" s="5" t="s">
        <v>88</v>
      </c>
      <c r="B15" s="6" t="s">
        <v>2</v>
      </c>
      <c r="C15" s="70">
        <f>C17+C20+C23+C26</f>
        <v>16704</v>
      </c>
      <c r="D15" s="70">
        <f>D17+D20+D23+D26</f>
        <v>4176</v>
      </c>
      <c r="E15" s="70">
        <f>E17+E20+E23+E26</f>
        <v>3723.7</v>
      </c>
      <c r="F15" s="70">
        <f>F17+F20+F23+F26</f>
        <v>3723.7</v>
      </c>
      <c r="H15" s="72"/>
    </row>
    <row r="16" spans="1:12" x14ac:dyDescent="0.3">
      <c r="A16" s="8" t="s">
        <v>1</v>
      </c>
      <c r="B16" s="9"/>
      <c r="C16" s="26"/>
      <c r="D16" s="26"/>
      <c r="E16" s="26"/>
      <c r="F16" s="26"/>
      <c r="H16" s="29"/>
    </row>
    <row r="17" spans="1:12" s="18" customFormat="1" ht="25.5" x14ac:dyDescent="0.3">
      <c r="A17" s="20" t="s">
        <v>25</v>
      </c>
      <c r="B17" s="17" t="s">
        <v>2</v>
      </c>
      <c r="C17" s="26"/>
      <c r="D17" s="26"/>
      <c r="E17" s="26"/>
      <c r="F17" s="26"/>
      <c r="G17" s="29"/>
      <c r="H17" s="29"/>
    </row>
    <row r="18" spans="1:12" s="18" customFormat="1" x14ac:dyDescent="0.3">
      <c r="A18" s="21" t="s">
        <v>4</v>
      </c>
      <c r="B18" s="22" t="s">
        <v>3</v>
      </c>
      <c r="C18" s="26"/>
      <c r="D18" s="26"/>
      <c r="E18" s="26"/>
      <c r="F18" s="26"/>
      <c r="G18" s="29"/>
      <c r="H18" s="29"/>
    </row>
    <row r="19" spans="1:12" s="18" customFormat="1" ht="21.95" customHeight="1" x14ac:dyDescent="0.3">
      <c r="A19" s="21" t="s">
        <v>22</v>
      </c>
      <c r="B19" s="17" t="s">
        <v>23</v>
      </c>
      <c r="C19" s="26"/>
      <c r="D19" s="26"/>
      <c r="E19" s="26"/>
      <c r="F19" s="26"/>
      <c r="G19" s="29"/>
      <c r="H19" s="29"/>
    </row>
    <row r="20" spans="1:12" s="18" customFormat="1" ht="25.5" x14ac:dyDescent="0.3">
      <c r="A20" s="20" t="s">
        <v>26</v>
      </c>
      <c r="B20" s="17" t="s">
        <v>2</v>
      </c>
      <c r="C20" s="46">
        <v>10104</v>
      </c>
      <c r="D20" s="46">
        <f>C20/12*3</f>
        <v>2526</v>
      </c>
      <c r="E20" s="46">
        <v>2314.6999999999998</v>
      </c>
      <c r="F20" s="46">
        <v>2314.6999999999998</v>
      </c>
      <c r="G20" s="29"/>
      <c r="H20" s="29"/>
    </row>
    <row r="21" spans="1:12" x14ac:dyDescent="0.3">
      <c r="A21" s="10" t="s">
        <v>4</v>
      </c>
      <c r="B21" s="11" t="s">
        <v>3</v>
      </c>
      <c r="C21" s="20">
        <v>2.9</v>
      </c>
      <c r="D21" s="20">
        <v>2.9</v>
      </c>
      <c r="E21" s="26">
        <v>4</v>
      </c>
      <c r="F21" s="26">
        <v>4</v>
      </c>
      <c r="H21" s="29"/>
    </row>
    <row r="22" spans="1:12" ht="21.95" customHeight="1" x14ac:dyDescent="0.3">
      <c r="A22" s="10" t="s">
        <v>22</v>
      </c>
      <c r="B22" s="6" t="s">
        <v>23</v>
      </c>
      <c r="C22" s="27">
        <f>C20/C21/12*1000</f>
        <v>290344.8275862069</v>
      </c>
      <c r="D22" s="27">
        <f>D20*1000/9/D21</f>
        <v>96781.609195402314</v>
      </c>
      <c r="E22" s="27">
        <v>131091.70000000001</v>
      </c>
      <c r="F22" s="27"/>
      <c r="H22" s="29"/>
    </row>
    <row r="23" spans="1:12" ht="39" x14ac:dyDescent="0.3">
      <c r="A23" s="14" t="s">
        <v>21</v>
      </c>
      <c r="B23" s="6" t="s">
        <v>2</v>
      </c>
      <c r="C23" s="46">
        <v>0</v>
      </c>
      <c r="D23" s="46">
        <v>0</v>
      </c>
      <c r="E23" s="46">
        <v>0</v>
      </c>
      <c r="F23" s="46">
        <v>0</v>
      </c>
      <c r="H23" s="29"/>
    </row>
    <row r="24" spans="1:12" x14ac:dyDescent="0.3">
      <c r="A24" s="10" t="s">
        <v>4</v>
      </c>
      <c r="B24" s="11" t="s">
        <v>3</v>
      </c>
      <c r="C24" s="20">
        <v>1</v>
      </c>
      <c r="D24" s="20">
        <v>1</v>
      </c>
      <c r="E24" s="26">
        <v>1</v>
      </c>
      <c r="F24" s="26"/>
      <c r="H24" s="29"/>
    </row>
    <row r="25" spans="1:12" ht="21.95" customHeight="1" x14ac:dyDescent="0.3">
      <c r="A25" s="10" t="s">
        <v>22</v>
      </c>
      <c r="B25" s="6" t="s">
        <v>23</v>
      </c>
      <c r="C25" s="27">
        <f>C23/C24/12*1000</f>
        <v>0</v>
      </c>
      <c r="D25" s="27">
        <f>D23*1000/3/D24</f>
        <v>0</v>
      </c>
      <c r="E25" s="27">
        <f>E23*1000/3/E24</f>
        <v>0</v>
      </c>
      <c r="F25" s="27"/>
      <c r="H25" s="29"/>
    </row>
    <row r="26" spans="1:12" ht="25.5" x14ac:dyDescent="0.3">
      <c r="A26" s="7" t="s">
        <v>19</v>
      </c>
      <c r="B26" s="6" t="s">
        <v>2</v>
      </c>
      <c r="C26" s="46">
        <v>6600</v>
      </c>
      <c r="D26" s="46">
        <f>C26/12*3</f>
        <v>1650</v>
      </c>
      <c r="E26" s="46">
        <v>1409</v>
      </c>
      <c r="F26" s="46">
        <v>1409</v>
      </c>
      <c r="H26" s="29"/>
    </row>
    <row r="27" spans="1:12" x14ac:dyDescent="0.3">
      <c r="A27" s="10" t="s">
        <v>4</v>
      </c>
      <c r="B27" s="11" t="s">
        <v>3</v>
      </c>
      <c r="C27" s="20">
        <v>7.25</v>
      </c>
      <c r="D27" s="20">
        <v>7.25</v>
      </c>
      <c r="E27" s="26">
        <v>8</v>
      </c>
      <c r="F27" s="26">
        <v>8</v>
      </c>
      <c r="H27" s="29"/>
    </row>
    <row r="28" spans="1:12" ht="21.95" customHeight="1" x14ac:dyDescent="0.3">
      <c r="A28" s="10" t="s">
        <v>22</v>
      </c>
      <c r="B28" s="6" t="s">
        <v>23</v>
      </c>
      <c r="C28" s="27">
        <f>C26/C27/12*1000</f>
        <v>75862.068965517232</v>
      </c>
      <c r="D28" s="27">
        <f>D26*1000/9/D27</f>
        <v>25287.356321839081</v>
      </c>
      <c r="E28" s="27">
        <v>58708.3</v>
      </c>
      <c r="F28" s="27">
        <v>58708.3</v>
      </c>
    </row>
    <row r="29" spans="1:12" ht="25.5" x14ac:dyDescent="0.3">
      <c r="A29" s="5" t="s">
        <v>5</v>
      </c>
      <c r="B29" s="6" t="s">
        <v>2</v>
      </c>
      <c r="C29" s="90">
        <v>1650</v>
      </c>
      <c r="D29" s="20">
        <f>C29/12*3</f>
        <v>412.5</v>
      </c>
      <c r="E29" s="90">
        <v>389.1</v>
      </c>
      <c r="F29" s="90">
        <v>389.1</v>
      </c>
      <c r="G29" s="43"/>
      <c r="H29" s="43"/>
      <c r="I29" s="43"/>
      <c r="J29" s="47"/>
      <c r="K29" s="47"/>
    </row>
    <row r="30" spans="1:12" ht="36.75" x14ac:dyDescent="0.3">
      <c r="A30" s="12" t="s">
        <v>6</v>
      </c>
      <c r="B30" s="6" t="s">
        <v>2</v>
      </c>
      <c r="C30" s="90">
        <v>3516</v>
      </c>
      <c r="D30" s="20">
        <f>C30/12*3</f>
        <v>879</v>
      </c>
      <c r="E30" s="90">
        <v>2590.6</v>
      </c>
      <c r="F30" s="90">
        <v>2590.6</v>
      </c>
      <c r="G30" s="75"/>
      <c r="H30" s="76"/>
      <c r="I30" s="76"/>
      <c r="J30" s="76"/>
      <c r="K30" s="76"/>
      <c r="L30" s="76"/>
    </row>
    <row r="31" spans="1:12" ht="25.5" x14ac:dyDescent="0.3">
      <c r="A31" s="12" t="s">
        <v>7</v>
      </c>
      <c r="B31" s="6" t="s">
        <v>2</v>
      </c>
      <c r="C31" s="90">
        <v>0</v>
      </c>
      <c r="D31" s="90">
        <f t="shared" si="1"/>
        <v>0</v>
      </c>
      <c r="E31" s="90">
        <v>0</v>
      </c>
      <c r="F31" s="90">
        <v>0</v>
      </c>
      <c r="G31" s="75"/>
      <c r="H31" s="76"/>
      <c r="I31" s="80"/>
      <c r="J31" s="76"/>
      <c r="K31" s="76"/>
      <c r="L31" s="76"/>
    </row>
    <row r="32" spans="1:12" ht="36.75" x14ac:dyDescent="0.3">
      <c r="A32" s="12" t="s">
        <v>8</v>
      </c>
      <c r="B32" s="6" t="s">
        <v>2</v>
      </c>
      <c r="C32" s="90">
        <v>200</v>
      </c>
      <c r="D32" s="20">
        <f>C32/12*3</f>
        <v>50</v>
      </c>
      <c r="E32" s="90">
        <v>0</v>
      </c>
      <c r="F32" s="90">
        <v>0</v>
      </c>
      <c r="G32" s="75"/>
      <c r="H32" s="76"/>
      <c r="I32" s="76"/>
      <c r="J32" s="76"/>
      <c r="K32" s="76"/>
      <c r="L32" s="76"/>
    </row>
    <row r="33" spans="1:6" ht="50.25" customHeight="1" x14ac:dyDescent="0.3">
      <c r="A33" s="12" t="s">
        <v>9</v>
      </c>
      <c r="B33" s="6" t="s">
        <v>2</v>
      </c>
      <c r="C33" s="90">
        <v>350</v>
      </c>
      <c r="D33" s="20">
        <f>C33/12*3</f>
        <v>87.5</v>
      </c>
      <c r="E33" s="90">
        <v>0</v>
      </c>
      <c r="F33" s="90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topLeftCell="A5" zoomScale="70" zoomScaleNormal="70" workbookViewId="0">
      <selection activeCell="C29" sqref="C2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31" customWidth="1"/>
    <col min="5" max="6" width="14.140625" style="31" customWidth="1"/>
    <col min="7" max="7" width="13.5703125" style="29" customWidth="1"/>
    <col min="8" max="8" width="12" style="2" customWidth="1"/>
    <col min="9" max="9" width="13.5703125" style="2" customWidth="1"/>
    <col min="10" max="11" width="9.140625" style="2"/>
    <col min="12" max="12" width="12" style="2" customWidth="1"/>
    <col min="13" max="16384" width="9.140625" style="2"/>
  </cols>
  <sheetData>
    <row r="1" spans="1:12" x14ac:dyDescent="0.3">
      <c r="A1" s="119" t="s">
        <v>12</v>
      </c>
      <c r="B1" s="119"/>
      <c r="C1" s="119"/>
      <c r="D1" s="119"/>
      <c r="E1" s="119"/>
      <c r="F1" s="67"/>
    </row>
    <row r="2" spans="1:12" x14ac:dyDescent="0.3">
      <c r="A2" s="119" t="s">
        <v>43</v>
      </c>
      <c r="B2" s="119"/>
      <c r="C2" s="119"/>
      <c r="D2" s="119"/>
      <c r="E2" s="119"/>
      <c r="F2" s="67"/>
    </row>
    <row r="3" spans="1:12" ht="10.5" customHeight="1" x14ac:dyDescent="0.3">
      <c r="A3" s="1"/>
    </row>
    <row r="4" spans="1:12" ht="54" customHeight="1" x14ac:dyDescent="0.3">
      <c r="A4" s="131" t="s">
        <v>53</v>
      </c>
      <c r="B4" s="131"/>
      <c r="C4" s="131"/>
      <c r="D4" s="131"/>
      <c r="E4" s="131"/>
      <c r="F4" s="58"/>
    </row>
    <row r="5" spans="1:12" ht="21" customHeight="1" x14ac:dyDescent="0.3">
      <c r="A5" s="121" t="s">
        <v>13</v>
      </c>
      <c r="B5" s="121"/>
      <c r="C5" s="121"/>
      <c r="D5" s="121"/>
      <c r="E5" s="121"/>
      <c r="F5" s="59"/>
    </row>
    <row r="6" spans="1:12" x14ac:dyDescent="0.3">
      <c r="A6" s="4"/>
    </row>
    <row r="7" spans="1:12" x14ac:dyDescent="0.3">
      <c r="A7" s="13" t="s">
        <v>14</v>
      </c>
    </row>
    <row r="8" spans="1:12" x14ac:dyDescent="0.3">
      <c r="A8" s="1"/>
    </row>
    <row r="9" spans="1:12" x14ac:dyDescent="0.3">
      <c r="A9" s="122" t="s">
        <v>24</v>
      </c>
      <c r="B9" s="129" t="s">
        <v>15</v>
      </c>
      <c r="C9" s="124" t="s">
        <v>37</v>
      </c>
      <c r="D9" s="124"/>
      <c r="E9" s="124"/>
      <c r="F9" s="26" t="s">
        <v>54</v>
      </c>
      <c r="L9" s="29"/>
    </row>
    <row r="10" spans="1:12" ht="40.5" x14ac:dyDescent="0.3">
      <c r="A10" s="122"/>
      <c r="B10" s="129"/>
      <c r="C10" s="32" t="s">
        <v>16</v>
      </c>
      <c r="D10" s="32" t="s">
        <v>17</v>
      </c>
      <c r="E10" s="33" t="s">
        <v>11</v>
      </c>
      <c r="F10" s="33"/>
    </row>
    <row r="11" spans="1:12" x14ac:dyDescent="0.3">
      <c r="A11" s="5" t="s">
        <v>18</v>
      </c>
      <c r="B11" s="6" t="s">
        <v>10</v>
      </c>
      <c r="C11" s="42">
        <v>51</v>
      </c>
      <c r="D11" s="42">
        <v>51</v>
      </c>
      <c r="E11" s="42">
        <v>51</v>
      </c>
      <c r="F11" s="42">
        <v>51</v>
      </c>
    </row>
    <row r="12" spans="1:12" ht="25.5" x14ac:dyDescent="0.3">
      <c r="A12" s="10" t="s">
        <v>20</v>
      </c>
      <c r="B12" s="6" t="s">
        <v>2</v>
      </c>
      <c r="C12" s="27">
        <f>(C13-C32)/C11</f>
        <v>1488.4313725490197</v>
      </c>
      <c r="D12" s="27">
        <f t="shared" ref="D12:E12" si="0">(D13-D32)/D11</f>
        <v>435.56372549019608</v>
      </c>
      <c r="E12" s="27">
        <f t="shared" si="0"/>
        <v>464.46666666666664</v>
      </c>
      <c r="F12" s="27"/>
      <c r="G12" s="29" t="s">
        <v>28</v>
      </c>
    </row>
    <row r="13" spans="1:12" ht="25.5" x14ac:dyDescent="0.3">
      <c r="A13" s="5" t="s">
        <v>104</v>
      </c>
      <c r="B13" s="6" t="s">
        <v>2</v>
      </c>
      <c r="C13" s="70">
        <f>C15+C29+C30+C31+C32+C33</f>
        <v>78410</v>
      </c>
      <c r="D13" s="70">
        <f>D15+D29+D30+D31+D32+D33</f>
        <v>23234.75</v>
      </c>
      <c r="E13" s="70">
        <f>E15+E29+E30+E31+E32+E33</f>
        <v>23687.8</v>
      </c>
      <c r="F13" s="70">
        <f>F15+F29+F30+F31+F32+F33</f>
        <v>23686.799999999999</v>
      </c>
    </row>
    <row r="14" spans="1:12" x14ac:dyDescent="0.3">
      <c r="A14" s="8" t="s">
        <v>0</v>
      </c>
      <c r="B14" s="9"/>
      <c r="C14" s="27">
        <v>0</v>
      </c>
      <c r="D14" s="27">
        <f t="shared" ref="D14:D31" si="1">C14</f>
        <v>0</v>
      </c>
      <c r="E14" s="27">
        <v>0</v>
      </c>
      <c r="F14" s="27"/>
      <c r="H14" s="15"/>
    </row>
    <row r="15" spans="1:12" ht="25.5" x14ac:dyDescent="0.3">
      <c r="A15" s="5" t="s">
        <v>102</v>
      </c>
      <c r="B15" s="6" t="s">
        <v>2</v>
      </c>
      <c r="C15" s="70">
        <f>C17+C20+C23+C26</f>
        <v>39911</v>
      </c>
      <c r="D15" s="70">
        <f t="shared" ref="D15:F15" si="2">D17+D20+D23+D26</f>
        <v>9977.75</v>
      </c>
      <c r="E15" s="70">
        <v>18976.900000000001</v>
      </c>
      <c r="F15" s="101">
        <f t="shared" si="2"/>
        <v>18975.900000000001</v>
      </c>
      <c r="H15" s="39"/>
      <c r="J15" s="15"/>
    </row>
    <row r="16" spans="1:12" x14ac:dyDescent="0.3">
      <c r="A16" s="8" t="s">
        <v>1</v>
      </c>
      <c r="B16" s="9"/>
      <c r="C16" s="25"/>
      <c r="D16" s="25"/>
      <c r="E16" s="25"/>
      <c r="F16" s="92"/>
    </row>
    <row r="17" spans="1:11" s="18" customFormat="1" ht="25.5" x14ac:dyDescent="0.3">
      <c r="A17" s="20" t="s">
        <v>25</v>
      </c>
      <c r="B17" s="17" t="s">
        <v>2</v>
      </c>
      <c r="C17" s="48">
        <v>5609</v>
      </c>
      <c r="D17" s="48">
        <f>C17/12*3</f>
        <v>1402.25</v>
      </c>
      <c r="E17" s="48">
        <v>1082.7</v>
      </c>
      <c r="F17" s="92">
        <v>1082.7</v>
      </c>
      <c r="G17" s="29"/>
    </row>
    <row r="18" spans="1:11" s="18" customFormat="1" x14ac:dyDescent="0.3">
      <c r="A18" s="21" t="s">
        <v>4</v>
      </c>
      <c r="B18" s="22" t="s">
        <v>3</v>
      </c>
      <c r="C18" s="20">
        <v>2</v>
      </c>
      <c r="D18" s="20">
        <v>2</v>
      </c>
      <c r="E18" s="26">
        <v>2</v>
      </c>
      <c r="F18" s="20">
        <v>2</v>
      </c>
      <c r="G18" s="29"/>
    </row>
    <row r="19" spans="1:11" s="18" customFormat="1" ht="21.95" customHeight="1" x14ac:dyDescent="0.3">
      <c r="A19" s="21" t="s">
        <v>22</v>
      </c>
      <c r="B19" s="17" t="s">
        <v>23</v>
      </c>
      <c r="C19" s="27">
        <f>C17/C18/12*1000</f>
        <v>233708.33333333334</v>
      </c>
      <c r="D19" s="27">
        <f>D17*1000/3/D18</f>
        <v>233708.33333333334</v>
      </c>
      <c r="E19" s="27">
        <f>E17*1000/10/E18</f>
        <v>54135</v>
      </c>
      <c r="F19" s="90">
        <v>150350</v>
      </c>
      <c r="G19" s="29"/>
      <c r="K19" s="18" t="s">
        <v>27</v>
      </c>
    </row>
    <row r="20" spans="1:11" s="18" customFormat="1" ht="25.5" x14ac:dyDescent="0.3">
      <c r="A20" s="20" t="s">
        <v>26</v>
      </c>
      <c r="B20" s="17" t="s">
        <v>2</v>
      </c>
      <c r="C20" s="48">
        <v>13539</v>
      </c>
      <c r="D20" s="48">
        <f>C20/12*3</f>
        <v>3384.75</v>
      </c>
      <c r="E20" s="48">
        <v>14050.9</v>
      </c>
      <c r="F20" s="92">
        <v>14050.9</v>
      </c>
      <c r="G20" s="29"/>
    </row>
    <row r="21" spans="1:11" s="18" customFormat="1" x14ac:dyDescent="0.3">
      <c r="A21" s="21" t="s">
        <v>4</v>
      </c>
      <c r="B21" s="22" t="s">
        <v>3</v>
      </c>
      <c r="C21" s="20">
        <v>16.3</v>
      </c>
      <c r="D21" s="20">
        <v>16.3</v>
      </c>
      <c r="E21" s="26">
        <v>13</v>
      </c>
      <c r="F21" s="20">
        <v>13</v>
      </c>
      <c r="G21" s="29"/>
    </row>
    <row r="22" spans="1:11" ht="21.95" customHeight="1" x14ac:dyDescent="0.3">
      <c r="A22" s="10" t="s">
        <v>22</v>
      </c>
      <c r="B22" s="6" t="s">
        <v>23</v>
      </c>
      <c r="C22" s="27">
        <f>C20/C21/12*1000</f>
        <v>69217.791411042941</v>
      </c>
      <c r="D22" s="27">
        <f>D20*1000/3/D21</f>
        <v>69217.791411042941</v>
      </c>
      <c r="E22" s="27">
        <f>E20*1000/10/E21</f>
        <v>108083.84615384616</v>
      </c>
      <c r="F22" s="90">
        <v>317455</v>
      </c>
    </row>
    <row r="23" spans="1:11" ht="39" x14ac:dyDescent="0.3">
      <c r="A23" s="14" t="s">
        <v>21</v>
      </c>
      <c r="B23" s="6" t="s">
        <v>2</v>
      </c>
      <c r="C23" s="48">
        <v>8943</v>
      </c>
      <c r="D23" s="48">
        <f>C23/12*3</f>
        <v>2235.75</v>
      </c>
      <c r="E23" s="48">
        <v>1156.8</v>
      </c>
      <c r="F23" s="92">
        <v>1156.8</v>
      </c>
    </row>
    <row r="24" spans="1:11" x14ac:dyDescent="0.3">
      <c r="A24" s="10" t="s">
        <v>4</v>
      </c>
      <c r="B24" s="11" t="s">
        <v>3</v>
      </c>
      <c r="C24" s="20">
        <v>2</v>
      </c>
      <c r="D24" s="20">
        <v>2</v>
      </c>
      <c r="E24" s="26">
        <v>3</v>
      </c>
      <c r="F24" s="20">
        <v>3</v>
      </c>
    </row>
    <row r="25" spans="1:11" ht="21.95" customHeight="1" x14ac:dyDescent="0.3">
      <c r="A25" s="10" t="s">
        <v>22</v>
      </c>
      <c r="B25" s="6" t="s">
        <v>23</v>
      </c>
      <c r="C25" s="27">
        <f>C23/C24/12*1000</f>
        <v>372625</v>
      </c>
      <c r="D25" s="27">
        <f>D23*1000/3/D24</f>
        <v>372625</v>
      </c>
      <c r="E25" s="27">
        <f>E23*1000/10/E24</f>
        <v>38560</v>
      </c>
      <c r="F25" s="90">
        <v>149060</v>
      </c>
    </row>
    <row r="26" spans="1:11" ht="25.5" x14ac:dyDescent="0.3">
      <c r="A26" s="7" t="s">
        <v>19</v>
      </c>
      <c r="B26" s="6" t="s">
        <v>2</v>
      </c>
      <c r="C26" s="48">
        <v>11820</v>
      </c>
      <c r="D26" s="48">
        <f>C26/12*3</f>
        <v>2955</v>
      </c>
      <c r="E26" s="48">
        <v>2686.5</v>
      </c>
      <c r="F26" s="92">
        <v>2685.5</v>
      </c>
    </row>
    <row r="27" spans="1:11" x14ac:dyDescent="0.3">
      <c r="A27" s="10" t="s">
        <v>4</v>
      </c>
      <c r="B27" s="11" t="s">
        <v>3</v>
      </c>
      <c r="C27" s="20">
        <v>13</v>
      </c>
      <c r="D27" s="20">
        <v>13</v>
      </c>
      <c r="E27" s="26">
        <v>14</v>
      </c>
      <c r="F27" s="26">
        <v>14</v>
      </c>
    </row>
    <row r="28" spans="1:11" ht="21.95" customHeight="1" x14ac:dyDescent="0.3">
      <c r="A28" s="10" t="s">
        <v>22</v>
      </c>
      <c r="B28" s="6" t="s">
        <v>23</v>
      </c>
      <c r="C28" s="27">
        <f>C26/C27/12*1000</f>
        <v>75769.23076923078</v>
      </c>
      <c r="D28" s="27">
        <f>D26*1000/9/D27</f>
        <v>25256.410256410254</v>
      </c>
      <c r="E28" s="27">
        <f>E26*1000/10/E27</f>
        <v>19189.285714285714</v>
      </c>
      <c r="F28" s="27">
        <v>65662</v>
      </c>
    </row>
    <row r="29" spans="1:11" ht="25.5" x14ac:dyDescent="0.3">
      <c r="A29" s="5" t="s">
        <v>5</v>
      </c>
      <c r="B29" s="6" t="s">
        <v>2</v>
      </c>
      <c r="C29" s="92">
        <v>5440</v>
      </c>
      <c r="D29" s="92">
        <v>4713</v>
      </c>
      <c r="E29" s="92">
        <v>1935.3</v>
      </c>
      <c r="F29" s="92">
        <v>1935.3</v>
      </c>
    </row>
    <row r="30" spans="1:11" ht="36.75" x14ac:dyDescent="0.3">
      <c r="A30" s="12" t="s">
        <v>6</v>
      </c>
      <c r="B30" s="6" t="s">
        <v>2</v>
      </c>
      <c r="C30" s="27">
        <v>6210</v>
      </c>
      <c r="D30" s="90">
        <v>5597</v>
      </c>
      <c r="E30" s="90">
        <v>2775.6</v>
      </c>
      <c r="F30" s="90">
        <v>2775.6</v>
      </c>
    </row>
    <row r="31" spans="1:11" ht="25.5" x14ac:dyDescent="0.3">
      <c r="A31" s="12" t="s">
        <v>7</v>
      </c>
      <c r="B31" s="6" t="s">
        <v>2</v>
      </c>
      <c r="C31" s="27">
        <v>150</v>
      </c>
      <c r="D31" s="90">
        <f t="shared" si="1"/>
        <v>150</v>
      </c>
      <c r="E31" s="90">
        <v>0</v>
      </c>
      <c r="F31" s="90"/>
      <c r="G31" s="43"/>
      <c r="H31" s="43"/>
      <c r="I31" s="43"/>
      <c r="J31" s="47"/>
      <c r="K31" s="47"/>
    </row>
    <row r="32" spans="1:11" ht="36.75" x14ac:dyDescent="0.3">
      <c r="A32" s="12" t="s">
        <v>8</v>
      </c>
      <c r="B32" s="6" t="s">
        <v>2</v>
      </c>
      <c r="C32" s="27">
        <v>2500</v>
      </c>
      <c r="D32" s="90">
        <v>1021</v>
      </c>
      <c r="E32" s="90">
        <v>0</v>
      </c>
      <c r="F32" s="90">
        <v>0</v>
      </c>
      <c r="G32" s="75"/>
      <c r="H32" s="76"/>
      <c r="I32" s="76"/>
      <c r="J32" s="76"/>
      <c r="K32" s="76"/>
    </row>
    <row r="33" spans="1:11" ht="50.25" customHeight="1" x14ac:dyDescent="0.3">
      <c r="A33" s="12" t="s">
        <v>9</v>
      </c>
      <c r="B33" s="6" t="s">
        <v>2</v>
      </c>
      <c r="C33" s="27">
        <v>24199</v>
      </c>
      <c r="D33" s="90">
        <v>1776</v>
      </c>
      <c r="E33" s="90">
        <v>0</v>
      </c>
      <c r="F33" s="90">
        <v>0</v>
      </c>
      <c r="G33" s="75"/>
      <c r="H33" s="76"/>
      <c r="I33" s="76"/>
      <c r="J33" s="76"/>
      <c r="K33" s="76"/>
    </row>
    <row r="34" spans="1:11" x14ac:dyDescent="0.3">
      <c r="G34" s="75"/>
      <c r="H34" s="76"/>
      <c r="I34" s="76"/>
      <c r="J34" s="76"/>
      <c r="K34" s="76"/>
    </row>
    <row r="35" spans="1:11" x14ac:dyDescent="0.3">
      <c r="G35" s="75"/>
      <c r="H35" s="76"/>
      <c r="I35" s="76"/>
      <c r="J35" s="76"/>
      <c r="K35" s="76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33"/>
  <sheetViews>
    <sheetView topLeftCell="A16" zoomScale="70" zoomScaleNormal="70" workbookViewId="0">
      <selection activeCell="I14" sqref="I1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31" customWidth="1"/>
    <col min="5" max="6" width="13.5703125" style="31" customWidth="1"/>
    <col min="7" max="7" width="12" style="29" customWidth="1"/>
    <col min="8" max="8" width="13.5703125" style="2" customWidth="1"/>
    <col min="9" max="16384" width="9.140625" style="2"/>
  </cols>
  <sheetData>
    <row r="1" spans="1:11" x14ac:dyDescent="0.3">
      <c r="A1" s="119" t="s">
        <v>12</v>
      </c>
      <c r="B1" s="119"/>
      <c r="C1" s="119"/>
      <c r="D1" s="119"/>
      <c r="E1" s="119"/>
      <c r="F1" s="61"/>
    </row>
    <row r="2" spans="1:11" x14ac:dyDescent="0.3">
      <c r="A2" s="119" t="s">
        <v>43</v>
      </c>
      <c r="B2" s="119"/>
      <c r="C2" s="119"/>
      <c r="D2" s="119"/>
      <c r="E2" s="119"/>
      <c r="F2" s="61"/>
    </row>
    <row r="3" spans="1:11" x14ac:dyDescent="0.3">
      <c r="A3" s="1"/>
    </row>
    <row r="4" spans="1:11" ht="42" customHeight="1" x14ac:dyDescent="0.3">
      <c r="A4" s="131" t="s">
        <v>55</v>
      </c>
      <c r="B4" s="131"/>
      <c r="C4" s="131"/>
      <c r="D4" s="131"/>
      <c r="E4" s="131"/>
      <c r="F4" s="58"/>
    </row>
    <row r="5" spans="1:11" ht="15.75" customHeight="1" x14ac:dyDescent="0.3">
      <c r="A5" s="121" t="s">
        <v>13</v>
      </c>
      <c r="B5" s="121"/>
      <c r="C5" s="121"/>
      <c r="D5" s="121"/>
      <c r="E5" s="121"/>
      <c r="F5" s="59"/>
    </row>
    <row r="6" spans="1:11" x14ac:dyDescent="0.3">
      <c r="A6" s="4"/>
    </row>
    <row r="7" spans="1:11" x14ac:dyDescent="0.3">
      <c r="A7" s="13" t="s">
        <v>14</v>
      </c>
    </row>
    <row r="8" spans="1:11" x14ac:dyDescent="0.3">
      <c r="A8" s="1"/>
    </row>
    <row r="9" spans="1:11" x14ac:dyDescent="0.3">
      <c r="A9" s="122" t="s">
        <v>24</v>
      </c>
      <c r="B9" s="129" t="s">
        <v>15</v>
      </c>
      <c r="C9" s="124" t="s">
        <v>37</v>
      </c>
      <c r="D9" s="124"/>
      <c r="E9" s="124"/>
      <c r="F9" s="109" t="s">
        <v>56</v>
      </c>
      <c r="K9" s="29"/>
    </row>
    <row r="10" spans="1:11" ht="40.5" x14ac:dyDescent="0.3">
      <c r="A10" s="122"/>
      <c r="B10" s="129"/>
      <c r="C10" s="32" t="s">
        <v>16</v>
      </c>
      <c r="D10" s="32" t="s">
        <v>17</v>
      </c>
      <c r="E10" s="33" t="s">
        <v>11</v>
      </c>
      <c r="F10" s="33"/>
    </row>
    <row r="11" spans="1:11" x14ac:dyDescent="0.3">
      <c r="A11" s="5" t="s">
        <v>18</v>
      </c>
      <c r="B11" s="6" t="s">
        <v>10</v>
      </c>
      <c r="C11" s="42">
        <v>53</v>
      </c>
      <c r="D11" s="42">
        <v>53</v>
      </c>
      <c r="E11" s="42">
        <v>53</v>
      </c>
      <c r="F11" s="27">
        <v>53</v>
      </c>
    </row>
    <row r="12" spans="1:11" ht="25.5" x14ac:dyDescent="0.3">
      <c r="A12" s="10" t="s">
        <v>20</v>
      </c>
      <c r="B12" s="6" t="s">
        <v>2</v>
      </c>
      <c r="C12" s="27">
        <f>(C13-C32)/C11</f>
        <v>915.7358490566038</v>
      </c>
      <c r="D12" s="27">
        <f t="shared" ref="D12:E12" si="0">(D13-D32)/D11</f>
        <v>228.93396226415095</v>
      </c>
      <c r="E12" s="27">
        <f t="shared" si="0"/>
        <v>347.52264150943398</v>
      </c>
      <c r="F12" s="27"/>
    </row>
    <row r="13" spans="1:11" ht="25.5" x14ac:dyDescent="0.3">
      <c r="A13" s="5" t="s">
        <v>89</v>
      </c>
      <c r="B13" s="6" t="s">
        <v>2</v>
      </c>
      <c r="C13" s="70">
        <f>C15+C29+C30+C31+C32+C33</f>
        <v>51619</v>
      </c>
      <c r="D13" s="70">
        <f>D15+D29+D30+D31+D32+D33</f>
        <v>12904.75</v>
      </c>
      <c r="E13" s="70">
        <f>E15+E29+E30+E31+E32+E33</f>
        <v>18418.7</v>
      </c>
      <c r="F13" s="70">
        <f>F15+F29+F30+F31+F32+F33</f>
        <v>18418.7</v>
      </c>
    </row>
    <row r="14" spans="1:11" x14ac:dyDescent="0.3">
      <c r="A14" s="8" t="s">
        <v>0</v>
      </c>
      <c r="B14" s="9"/>
      <c r="C14" s="27">
        <v>0</v>
      </c>
      <c r="D14" s="27">
        <f t="shared" ref="D14:D16" si="1">C14</f>
        <v>0</v>
      </c>
      <c r="E14" s="27">
        <v>0</v>
      </c>
      <c r="F14" s="27"/>
      <c r="G14" s="31"/>
    </row>
    <row r="15" spans="1:11" ht="25.5" x14ac:dyDescent="0.3">
      <c r="A15" s="5" t="s">
        <v>90</v>
      </c>
      <c r="B15" s="6" t="s">
        <v>2</v>
      </c>
      <c r="C15" s="70">
        <f>C17+C20+C23+C26</f>
        <v>37452</v>
      </c>
      <c r="D15" s="70">
        <f>D17+D20+D23+D26</f>
        <v>9363</v>
      </c>
      <c r="E15" s="70">
        <v>14075.1</v>
      </c>
      <c r="F15" s="70">
        <v>14075.1</v>
      </c>
      <c r="G15" s="18"/>
      <c r="H15" s="15"/>
    </row>
    <row r="16" spans="1:11" x14ac:dyDescent="0.3">
      <c r="A16" s="8" t="s">
        <v>1</v>
      </c>
      <c r="B16" s="9"/>
      <c r="C16" s="27">
        <v>0</v>
      </c>
      <c r="D16" s="27">
        <f t="shared" si="1"/>
        <v>0</v>
      </c>
      <c r="E16" s="27">
        <v>0</v>
      </c>
      <c r="F16" s="27"/>
      <c r="G16" s="18"/>
    </row>
    <row r="17" spans="1:21" s="18" customFormat="1" ht="25.5" x14ac:dyDescent="0.3">
      <c r="A17" s="20" t="s">
        <v>25</v>
      </c>
      <c r="B17" s="17" t="s">
        <v>2</v>
      </c>
      <c r="C17" s="42">
        <v>6844</v>
      </c>
      <c r="D17" s="42">
        <f>C17/12*3</f>
        <v>1711</v>
      </c>
      <c r="E17" s="42">
        <v>1423.2</v>
      </c>
      <c r="F17" s="27">
        <v>1423.2</v>
      </c>
    </row>
    <row r="18" spans="1:21" s="18" customFormat="1" x14ac:dyDescent="0.3">
      <c r="A18" s="21" t="s">
        <v>4</v>
      </c>
      <c r="B18" s="22" t="s">
        <v>3</v>
      </c>
      <c r="C18" s="108">
        <v>2</v>
      </c>
      <c r="D18" s="90">
        <v>2</v>
      </c>
      <c r="E18" s="28">
        <v>3</v>
      </c>
      <c r="F18" s="28">
        <v>3</v>
      </c>
    </row>
    <row r="19" spans="1:21" s="18" customFormat="1" ht="21.95" customHeight="1" x14ac:dyDescent="0.3">
      <c r="A19" s="21" t="s">
        <v>22</v>
      </c>
      <c r="B19" s="17" t="s">
        <v>23</v>
      </c>
      <c r="C19" s="27">
        <f>C17/C18/12*1000</f>
        <v>285166.66666666669</v>
      </c>
      <c r="D19" s="27">
        <f>D17*1000/3/D18</f>
        <v>285166.66666666669</v>
      </c>
      <c r="E19" s="27">
        <f>E17*1000/3/E18</f>
        <v>158133.33333333334</v>
      </c>
      <c r="F19" s="27">
        <v>158133.29999999999</v>
      </c>
    </row>
    <row r="20" spans="1:21" s="18" customFormat="1" ht="25.5" x14ac:dyDescent="0.3">
      <c r="A20" s="20" t="s">
        <v>26</v>
      </c>
      <c r="B20" s="17" t="s">
        <v>2</v>
      </c>
      <c r="C20" s="42">
        <v>18274</v>
      </c>
      <c r="D20" s="42">
        <f>C20/12*3</f>
        <v>4568.5</v>
      </c>
      <c r="E20" s="42">
        <v>9068.5</v>
      </c>
      <c r="F20" s="27">
        <v>9068.5</v>
      </c>
    </row>
    <row r="21" spans="1:21" s="18" customFormat="1" x14ac:dyDescent="0.3">
      <c r="A21" s="21" t="s">
        <v>4</v>
      </c>
      <c r="B21" s="22" t="s">
        <v>3</v>
      </c>
      <c r="C21" s="108">
        <v>11.7</v>
      </c>
      <c r="D21" s="90">
        <v>11.7</v>
      </c>
      <c r="E21" s="28">
        <v>15</v>
      </c>
      <c r="F21" s="28">
        <v>15</v>
      </c>
    </row>
    <row r="22" spans="1:21" ht="21.95" customHeight="1" x14ac:dyDescent="0.3">
      <c r="A22" s="10" t="s">
        <v>22</v>
      </c>
      <c r="B22" s="6" t="s">
        <v>23</v>
      </c>
      <c r="C22" s="27">
        <f>C20/C21/12*1000</f>
        <v>130156.69515669518</v>
      </c>
      <c r="D22" s="27">
        <f>D20*1000/3/D21</f>
        <v>130156.69515669516</v>
      </c>
      <c r="E22" s="27">
        <f>E20*1000/3/E21</f>
        <v>201522.22222222222</v>
      </c>
      <c r="F22" s="27">
        <v>201522.2</v>
      </c>
      <c r="G22" s="18"/>
    </row>
    <row r="23" spans="1:21" ht="39" x14ac:dyDescent="0.3">
      <c r="A23" s="14" t="s">
        <v>21</v>
      </c>
      <c r="B23" s="6" t="s">
        <v>2</v>
      </c>
      <c r="C23" s="42">
        <v>2821</v>
      </c>
      <c r="D23" s="42">
        <f>C23/12*3</f>
        <v>705.25</v>
      </c>
      <c r="E23" s="42">
        <v>955.2</v>
      </c>
      <c r="F23" s="27">
        <v>955.2</v>
      </c>
      <c r="G23" s="18"/>
    </row>
    <row r="24" spans="1:21" x14ac:dyDescent="0.3">
      <c r="A24" s="10" t="s">
        <v>4</v>
      </c>
      <c r="B24" s="11" t="s">
        <v>3</v>
      </c>
      <c r="C24" s="108">
        <v>3</v>
      </c>
      <c r="D24" s="90">
        <v>3</v>
      </c>
      <c r="E24" s="28">
        <v>3</v>
      </c>
      <c r="F24" s="28">
        <v>3</v>
      </c>
      <c r="G24" s="18"/>
      <c r="U24" s="2" t="s">
        <v>27</v>
      </c>
    </row>
    <row r="25" spans="1:21" ht="21.95" customHeight="1" x14ac:dyDescent="0.3">
      <c r="A25" s="10" t="s">
        <v>22</v>
      </c>
      <c r="B25" s="6" t="s">
        <v>23</v>
      </c>
      <c r="C25" s="27">
        <f>C23/C24/12*1000</f>
        <v>78361.111111111109</v>
      </c>
      <c r="D25" s="27">
        <f>D23*1000/3/D24</f>
        <v>78361.111111111109</v>
      </c>
      <c r="E25" s="27">
        <f>E23*1000/3/E24</f>
        <v>106133.33333333333</v>
      </c>
      <c r="F25" s="27">
        <v>106133.3</v>
      </c>
      <c r="G25" s="18"/>
    </row>
    <row r="26" spans="1:21" ht="25.5" x14ac:dyDescent="0.3">
      <c r="A26" s="7" t="s">
        <v>19</v>
      </c>
      <c r="B26" s="6" t="s">
        <v>2</v>
      </c>
      <c r="C26" s="90">
        <v>9513</v>
      </c>
      <c r="D26" s="90">
        <f>C26/12*3</f>
        <v>2378.25</v>
      </c>
      <c r="E26" s="90">
        <v>2628.2</v>
      </c>
      <c r="F26" s="27">
        <v>2628.2</v>
      </c>
      <c r="G26" s="18"/>
    </row>
    <row r="27" spans="1:21" x14ac:dyDescent="0.3">
      <c r="A27" s="10" t="s">
        <v>4</v>
      </c>
      <c r="B27" s="11" t="s">
        <v>3</v>
      </c>
      <c r="C27" s="111">
        <v>9.25</v>
      </c>
      <c r="D27" s="116">
        <v>9.25</v>
      </c>
      <c r="E27" s="108">
        <v>15</v>
      </c>
      <c r="F27" s="28">
        <v>15</v>
      </c>
      <c r="G27" s="18"/>
    </row>
    <row r="28" spans="1:21" ht="21.95" customHeight="1" x14ac:dyDescent="0.3">
      <c r="A28" s="10" t="s">
        <v>22</v>
      </c>
      <c r="B28" s="6" t="s">
        <v>23</v>
      </c>
      <c r="C28" s="90">
        <f>C26/C27/12*1000</f>
        <v>85702.702702702707</v>
      </c>
      <c r="D28" s="90">
        <f>D26*1000/3/D27</f>
        <v>85702.702702702707</v>
      </c>
      <c r="E28" s="90">
        <f>E26*1000/3/E27</f>
        <v>58404.444444444445</v>
      </c>
      <c r="F28" s="27">
        <v>58404.4</v>
      </c>
    </row>
    <row r="29" spans="1:21" ht="25.5" x14ac:dyDescent="0.3">
      <c r="A29" s="5" t="s">
        <v>5</v>
      </c>
      <c r="B29" s="6" t="s">
        <v>2</v>
      </c>
      <c r="C29" s="90">
        <v>3305</v>
      </c>
      <c r="D29" s="90">
        <f>C29/12*3</f>
        <v>826.25</v>
      </c>
      <c r="E29" s="90">
        <v>1483</v>
      </c>
      <c r="F29" s="90">
        <v>1483</v>
      </c>
      <c r="G29" s="43"/>
      <c r="H29" s="43"/>
      <c r="I29" s="47"/>
      <c r="J29" s="47"/>
    </row>
    <row r="30" spans="1:21" ht="36.75" x14ac:dyDescent="0.3">
      <c r="A30" s="12" t="s">
        <v>6</v>
      </c>
      <c r="B30" s="6" t="s">
        <v>2</v>
      </c>
      <c r="C30" s="90">
        <v>5020</v>
      </c>
      <c r="D30" s="90">
        <f>C30/12*3</f>
        <v>1255</v>
      </c>
      <c r="E30" s="90">
        <v>2860.6</v>
      </c>
      <c r="F30" s="90">
        <v>2860.6</v>
      </c>
      <c r="G30" s="43"/>
      <c r="H30" s="47"/>
      <c r="I30" s="47"/>
      <c r="J30" s="47"/>
    </row>
    <row r="31" spans="1:21" ht="25.5" x14ac:dyDescent="0.3">
      <c r="A31" s="12" t="s">
        <v>7</v>
      </c>
      <c r="B31" s="6" t="s">
        <v>2</v>
      </c>
      <c r="C31" s="27">
        <v>0</v>
      </c>
      <c r="D31" s="90">
        <f>C31/12*3</f>
        <v>0</v>
      </c>
      <c r="E31" s="90">
        <v>0</v>
      </c>
      <c r="F31" s="90">
        <v>0</v>
      </c>
      <c r="G31" s="43"/>
      <c r="H31" s="43"/>
      <c r="I31" s="47"/>
      <c r="J31" s="47"/>
    </row>
    <row r="32" spans="1:21" ht="36.75" x14ac:dyDescent="0.3">
      <c r="A32" s="12" t="s">
        <v>8</v>
      </c>
      <c r="B32" s="6" t="s">
        <v>2</v>
      </c>
      <c r="C32" s="27">
        <v>3085</v>
      </c>
      <c r="D32" s="90">
        <f>C32/12*3</f>
        <v>771.25</v>
      </c>
      <c r="E32" s="90">
        <v>0</v>
      </c>
      <c r="F32" s="90">
        <v>0</v>
      </c>
      <c r="I32" s="47"/>
      <c r="J32" s="47"/>
    </row>
    <row r="33" spans="1:6" ht="51.75" customHeight="1" x14ac:dyDescent="0.3">
      <c r="A33" s="12" t="s">
        <v>9</v>
      </c>
      <c r="B33" s="6" t="s">
        <v>2</v>
      </c>
      <c r="C33" s="27">
        <v>2757</v>
      </c>
      <c r="D33" s="90">
        <f>C33/12*3</f>
        <v>689.25</v>
      </c>
      <c r="E33" s="90">
        <v>0</v>
      </c>
      <c r="F33" s="90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СШ №1</vt:lpstr>
      <vt:lpstr>СШ №2</vt:lpstr>
      <vt:lpstr>СШ №3</vt:lpstr>
      <vt:lpstr>СШ Серикова</vt:lpstr>
      <vt:lpstr>Алматинская НШ</vt:lpstr>
      <vt:lpstr>аксай</vt:lpstr>
      <vt:lpstr>речная</vt:lpstr>
      <vt:lpstr>жаныспай</vt:lpstr>
      <vt:lpstr>иглик</vt:lpstr>
      <vt:lpstr>ковыльный</vt:lpstr>
      <vt:lpstr>калачи</vt:lpstr>
      <vt:lpstr>курский</vt:lpstr>
      <vt:lpstr>каракол</vt:lpstr>
      <vt:lpstr>орловка</vt:lpstr>
      <vt:lpstr>знаменка</vt:lpstr>
      <vt:lpstr>заречный</vt:lpstr>
      <vt:lpstr>Раздольное</vt:lpstr>
      <vt:lpstr>двуречный</vt:lpstr>
      <vt:lpstr>Интернациональный</vt:lpstr>
      <vt:lpstr>кумайская</vt:lpstr>
      <vt:lpstr>московская</vt:lpstr>
      <vt:lpstr>свободненская</vt:lpstr>
      <vt:lpstr>ейский</vt:lpstr>
      <vt:lpstr>сурган</vt:lpstr>
      <vt:lpstr>юбилейное</vt:lpstr>
      <vt:lpstr>бузулукская</vt:lpstr>
      <vt:lpstr>ярославка</vt:lpstr>
      <vt:lpstr>красивое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2021-06-23T19:48:40Z</dcterms:modified>
</cp:coreProperties>
</file>