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того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E33" i="4"/>
  <c r="D33"/>
  <c r="C33"/>
  <c r="E32"/>
  <c r="D32"/>
  <c r="C32"/>
  <c r="E31"/>
  <c r="D31"/>
  <c r="C31"/>
  <c r="E30"/>
  <c r="D30"/>
  <c r="C30"/>
  <c r="E29"/>
  <c r="D29"/>
  <c r="C29"/>
  <c r="N28"/>
  <c r="M28"/>
  <c r="L28"/>
  <c r="C28"/>
  <c r="E27"/>
  <c r="D27"/>
  <c r="C27"/>
  <c r="E26"/>
  <c r="E28" s="1"/>
  <c r="D26"/>
  <c r="D28" s="1"/>
  <c r="C26"/>
  <c r="D25"/>
  <c r="E24"/>
  <c r="D24"/>
  <c r="C24"/>
  <c r="C25" s="1"/>
  <c r="E23"/>
  <c r="E25" s="1"/>
  <c r="D23"/>
  <c r="C23"/>
  <c r="N22"/>
  <c r="M22"/>
  <c r="L22"/>
  <c r="D22"/>
  <c r="E21"/>
  <c r="D21"/>
  <c r="C21"/>
  <c r="C22" s="1"/>
  <c r="E20"/>
  <c r="E22" s="1"/>
  <c r="D20"/>
  <c r="C20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C19"/>
  <c r="E18"/>
  <c r="D18"/>
  <c r="C18"/>
  <c r="E17"/>
  <c r="E19" s="1"/>
  <c r="D17"/>
  <c r="D19" s="1"/>
  <c r="C17"/>
  <c r="W15"/>
  <c r="V15"/>
  <c r="D15" s="1"/>
  <c r="U15"/>
  <c r="N15"/>
  <c r="M15"/>
  <c r="L15"/>
  <c r="C15" s="1"/>
  <c r="K15"/>
  <c r="J15"/>
  <c r="I15"/>
  <c r="E15"/>
  <c r="W13"/>
  <c r="V13"/>
  <c r="D13" s="1"/>
  <c r="D12" s="1"/>
  <c r="U13"/>
  <c r="N13"/>
  <c r="M13"/>
  <c r="L13"/>
  <c r="C13" s="1"/>
  <c r="C12" s="1"/>
  <c r="K13"/>
  <c r="K12" s="1"/>
  <c r="J13"/>
  <c r="I13"/>
  <c r="E13"/>
  <c r="E12" s="1"/>
  <c r="W12"/>
  <c r="V12"/>
  <c r="U12"/>
  <c r="T12"/>
  <c r="S12"/>
  <c r="R12"/>
  <c r="Q12"/>
  <c r="P12"/>
  <c r="O12"/>
  <c r="N12"/>
  <c r="M12"/>
  <c r="J12"/>
  <c r="I12"/>
  <c r="H12"/>
  <c r="G12"/>
  <c r="F12"/>
  <c r="E11"/>
  <c r="D11"/>
  <c r="C11"/>
  <c r="L12" l="1"/>
</calcChain>
</file>

<file path=xl/comments1.xml><?xml version="1.0" encoding="utf-8"?>
<comments xmlns="http://schemas.openxmlformats.org/spreadsheetml/2006/main">
  <authors>
    <author>Автор</author>
  </authors>
  <commentList>
    <comment ref="L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формула</t>
        </r>
      </text>
    </comment>
    <comment ref="L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формула</t>
        </r>
      </text>
    </comment>
    <comment ref="L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sharedStrings.xml><?xml version="1.0" encoding="utf-8"?>
<sst xmlns="http://schemas.openxmlformats.org/spreadsheetml/2006/main" count="122" uniqueCount="80">
  <si>
    <t>Основные показатели финансовой деятельности организации образования</t>
  </si>
  <si>
    <t>по состоянию на "31  "  декабря 2019 г.</t>
  </si>
  <si>
    <t>Есильский район, (учреждения дошкольного образования)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</si>
  <si>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</si>
  <si>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</si>
  <si>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</si>
  <si>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</si>
  <si>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 год</t>
  </si>
  <si>
    <t>ГККП №1 Гулдер</t>
  </si>
  <si>
    <t>ГККП "Ясли - сад №2 Болошак"</t>
  </si>
  <si>
    <t>ГККП "Ясли-сад №3 Балбобек</t>
  </si>
  <si>
    <t>ГККП "Ясли сад Айналайын"</t>
  </si>
  <si>
    <t>ГККП "Ясли сад Балдаурен"</t>
  </si>
  <si>
    <t>ГККП "Ясли сад Карлыгаш"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</si>
  <si>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</si>
  <si>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</si>
  <si>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</si>
  <si>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</si>
  <si>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</si>
  <si>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</si>
  <si>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</si>
  <si>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</si>
  <si>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</si>
  <si>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</si>
  <si>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11929,5</t>
  </si>
  <si>
    <t>51883,8</t>
  </si>
  <si>
    <t>из них:</t>
  </si>
  <si>
    <t>3.1. Адмиистративный персонал</t>
  </si>
  <si>
    <t>2817</t>
  </si>
  <si>
    <t>2818</t>
  </si>
  <si>
    <t>3053,3</t>
  </si>
  <si>
    <t>1763,5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</si>
  <si>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</si>
  <si>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</si>
  <si>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</si>
  <si>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</si>
  <si>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</si>
  <si>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16189</t>
  </si>
  <si>
    <t>4047</t>
  </si>
  <si>
    <t>16727,6</t>
  </si>
  <si>
    <t>2251,4</t>
  </si>
  <si>
    <t>12,1875</t>
  </si>
  <si>
    <t>74,95</t>
  </si>
  <si>
    <t>77,44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</si>
  <si>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</si>
  <si>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6045,2</t>
  </si>
  <si>
    <t>6045,3</t>
  </si>
  <si>
    <t>6166,7</t>
  </si>
  <si>
    <t>7,5</t>
  </si>
  <si>
    <t>67,2</t>
  </si>
  <si>
    <t>68,51</t>
  </si>
  <si>
    <t>3.3. Вспомогательный и технический персонал</t>
  </si>
  <si>
    <t>5849,8</t>
  </si>
  <si>
    <t>25936,2</t>
  </si>
  <si>
    <t>14769,1</t>
  </si>
  <si>
    <t>3692,2</t>
  </si>
  <si>
    <t>15716,2</t>
  </si>
  <si>
    <t>30,84</t>
  </si>
  <si>
    <t>20,03</t>
  </si>
  <si>
    <t>20,04</t>
  </si>
  <si>
    <t>20,05</t>
  </si>
  <si>
    <t>67,94</t>
  </si>
  <si>
    <t>63,22</t>
  </si>
  <si>
    <t>70,08</t>
  </si>
  <si>
    <t>2. Налоги и другие обязательные платежи в бюджет</t>
  </si>
  <si>
    <t>4905,5</t>
  </si>
  <si>
    <t>2967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</si>
  <si>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</si>
  <si>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5249,0</t>
  </si>
  <si>
    <t>1744</t>
  </si>
  <si>
    <t>4113,3</t>
  </si>
  <si>
    <t>4. Текущий ремонт помещений и оборудования</t>
  </si>
  <si>
    <t>1151,6</t>
  </si>
  <si>
    <t>16980,9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</si>
  <si>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</si>
  <si>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</si>
  <si>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5150,0</t>
  </si>
  <si>
    <t>987,4</t>
  </si>
  <si>
    <t>4442,5</t>
  </si>
  <si>
    <t>3509,8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</si>
</sst>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sz val="10"/>
      <name val="Arial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4"/>
      <color rgb="FF000000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i/>
      <sz val="14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70AD47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0" fillId="2" borderId="0" xfId="0" applyFill="1"/>
    <xf numFmtId="0" fontId="8" fillId="2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1" fontId="3" fillId="0" borderId="3" xfId="1" quotePrefix="1" applyNumberFormat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Fill="1" applyBorder="1"/>
    <xf numFmtId="1" fontId="3" fillId="0" borderId="0" xfId="1" applyNumberFormat="1" applyFont="1"/>
    <xf numFmtId="0" fontId="11" fillId="2" borderId="8" xfId="0" applyFont="1" applyFill="1" applyBorder="1" applyAlignment="1">
      <alignment horizontal="right" wrapText="1"/>
    </xf>
    <xf numFmtId="0" fontId="11" fillId="2" borderId="9" xfId="0" applyFont="1" applyFill="1" applyBorder="1" applyAlignment="1">
      <alignment horizontal="right" wrapText="1"/>
    </xf>
    <xf numFmtId="0" fontId="12" fillId="0" borderId="3" xfId="0" applyFont="1" applyBorder="1"/>
    <xf numFmtId="164" fontId="3" fillId="0" borderId="3" xfId="1" applyNumberFormat="1" applyFont="1" applyFill="1" applyBorder="1" applyAlignment="1">
      <alignment horizontal="center"/>
    </xf>
    <xf numFmtId="1" fontId="3" fillId="0" borderId="3" xfId="1" applyNumberFormat="1" applyFont="1" applyBorder="1"/>
    <xf numFmtId="0" fontId="11" fillId="2" borderId="10" xfId="0" applyFont="1" applyFill="1" applyBorder="1" applyAlignment="1">
      <alignment horizontal="right" wrapText="1"/>
    </xf>
    <xf numFmtId="0" fontId="11" fillId="2" borderId="11" xfId="0" applyFont="1" applyFill="1" applyBorder="1" applyAlignment="1">
      <alignment horizontal="right" wrapText="1"/>
    </xf>
    <xf numFmtId="0" fontId="2" fillId="0" borderId="3" xfId="0" applyFont="1" applyBorder="1"/>
    <xf numFmtId="0" fontId="6" fillId="0" borderId="3" xfId="0" applyFont="1" applyBorder="1"/>
    <xf numFmtId="0" fontId="13" fillId="2" borderId="10" xfId="0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49" fontId="3" fillId="0" borderId="3" xfId="1" quotePrefix="1" applyNumberFormat="1" applyFont="1" applyBorder="1" applyAlignment="1">
      <alignment horizontal="center"/>
    </xf>
    <xf numFmtId="0" fontId="3" fillId="0" borderId="3" xfId="0" applyFont="1" applyBorder="1"/>
    <xf numFmtId="49" fontId="3" fillId="0" borderId="3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" fontId="3" fillId="0" borderId="3" xfId="1" applyNumberFormat="1" applyFont="1" applyFill="1" applyBorder="1"/>
    <xf numFmtId="1" fontId="3" fillId="2" borderId="3" xfId="1" quotePrefix="1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wrapText="1"/>
    </xf>
    <xf numFmtId="0" fontId="3" fillId="0" borderId="3" xfId="1" applyFont="1" applyBorder="1" applyAlignment="1">
      <alignment wrapText="1"/>
    </xf>
    <xf numFmtId="0" fontId="12" fillId="0" borderId="3" xfId="1" applyFont="1" applyBorder="1"/>
    <xf numFmtId="0" fontId="1" fillId="0" borderId="3" xfId="0" applyFont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" fillId="0" borderId="3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tabSelected="1" topLeftCell="A7" zoomScale="70" zoomScaleNormal="70" workbookViewId="0">
      <selection activeCell="F4" sqref="F4"/>
    </sheetView>
  </sheetViews>
  <sheetFormatPr defaultRowHeight="15"/>
  <cols>
    <col min="1" max="1" width="66.5703125" customWidth="1"/>
    <col min="2" max="2" width="12" customWidth="1"/>
    <col min="3" max="3" width="12.140625" customWidth="1"/>
    <col min="4" max="4" width="12.7109375" customWidth="1"/>
    <col min="5" max="5" width="11.85546875" customWidth="1"/>
    <col min="6" max="6" width="11.140625" customWidth="1"/>
    <col min="7" max="7" width="11.7109375" customWidth="1"/>
    <col min="8" max="8" width="11.140625" customWidth="1"/>
    <col min="9" max="11" width="14.28515625" customWidth="1"/>
    <col min="12" max="14" width="12.140625" customWidth="1"/>
    <col min="15" max="15" width="10.42578125" customWidth="1"/>
    <col min="16" max="16" width="12.5703125" customWidth="1"/>
    <col min="17" max="17" width="10.42578125" customWidth="1"/>
    <col min="18" max="18" width="9.85546875" bestFit="1" customWidth="1"/>
    <col min="19" max="19" width="11.28515625" customWidth="1"/>
    <col min="20" max="20" width="11" customWidth="1"/>
    <col min="21" max="23" width="11.85546875" customWidth="1"/>
  </cols>
  <sheetData>
    <row r="1" spans="1:23" ht="20.25">
      <c r="A1" s="1" t="s">
        <v>0</v>
      </c>
      <c r="B1" s="1"/>
      <c r="C1" s="1"/>
      <c r="D1" s="1"/>
      <c r="E1" s="1"/>
    </row>
    <row r="2" spans="1:23" ht="20.25">
      <c r="A2" s="1" t="s">
        <v>1</v>
      </c>
      <c r="B2" s="1"/>
      <c r="C2" s="1"/>
      <c r="D2" s="1"/>
      <c r="E2" s="1"/>
    </row>
    <row r="3" spans="1:23" ht="20.25">
      <c r="A3" s="2"/>
      <c r="B3" s="3"/>
      <c r="C3" s="4"/>
      <c r="D3" s="4"/>
      <c r="E3" s="4"/>
    </row>
    <row r="4" spans="1:23" ht="20.25">
      <c r="A4" s="5" t="s">
        <v>2</v>
      </c>
      <c r="B4" s="6"/>
      <c r="C4" s="6"/>
      <c r="D4" s="6"/>
      <c r="E4" s="6"/>
    </row>
    <row r="5" spans="1:23">
      <c r="A5" s="7" t="s">
        <v>3</v>
      </c>
      <c r="B5" s="7"/>
      <c r="C5" s="7"/>
      <c r="D5" s="7"/>
      <c r="E5" s="7"/>
    </row>
    <row r="6" spans="1:23" ht="20.25">
      <c r="A6" s="8"/>
      <c r="B6" s="3"/>
      <c r="C6" s="4"/>
      <c r="D6" s="4"/>
      <c r="E6" s="4"/>
    </row>
    <row r="7" spans="1:23" ht="20.25">
      <c r="A7" s="9" t="s">
        <v>4</v>
      </c>
      <c r="B7" s="3"/>
      <c r="C7" s="4"/>
      <c r="D7" s="4"/>
      <c r="E7" s="4"/>
    </row>
    <row r="8" spans="1:23" ht="20.25">
      <c r="A8" s="2"/>
      <c r="B8" s="3"/>
      <c r="C8" s="4"/>
      <c r="D8" s="4"/>
      <c r="E8" s="4"/>
    </row>
    <row r="9" spans="1:23" s="20" customFormat="1" ht="18">
      <c r="A9" s="10" t="s">
        <v>5</v>
      </c>
      <c r="B9" s="11" t="s">
        <v>6</v>
      </c>
      <c r="C9" s="12" t="s">
        <v>7</v>
      </c>
      <c r="D9" s="13"/>
      <c r="E9" s="14"/>
      <c r="F9" s="15" t="s">
        <v>8</v>
      </c>
      <c r="G9" s="13"/>
      <c r="H9" s="14"/>
      <c r="I9" s="16" t="s">
        <v>9</v>
      </c>
      <c r="J9" s="13"/>
      <c r="K9" s="14"/>
      <c r="L9" s="17" t="s">
        <v>10</v>
      </c>
      <c r="M9" s="13"/>
      <c r="N9" s="14"/>
      <c r="O9" s="18" t="s">
        <v>11</v>
      </c>
      <c r="P9" s="13"/>
      <c r="Q9" s="14"/>
      <c r="R9" s="19" t="s">
        <v>12</v>
      </c>
      <c r="S9" s="13"/>
      <c r="T9" s="14"/>
      <c r="U9" s="17" t="s">
        <v>13</v>
      </c>
      <c r="V9" s="13"/>
      <c r="W9" s="14"/>
    </row>
    <row r="10" spans="1:23" s="20" customFormat="1" ht="61.5" thickBot="1">
      <c r="A10" s="10"/>
      <c r="B10" s="11"/>
      <c r="C10" s="21" t="s">
        <v>14</v>
      </c>
      <c r="D10" s="21" t="s">
        <v>15</v>
      </c>
      <c r="E10" s="21" t="s">
        <v>16</v>
      </c>
      <c r="F10" s="22" t="s">
        <v>14</v>
      </c>
      <c r="G10" s="22" t="s">
        <v>15</v>
      </c>
      <c r="H10" s="22" t="s">
        <v>16</v>
      </c>
      <c r="I10" s="23" t="s">
        <v>14</v>
      </c>
      <c r="J10" s="23" t="s">
        <v>15</v>
      </c>
      <c r="K10" s="23" t="s">
        <v>16</v>
      </c>
      <c r="L10" s="24" t="s">
        <v>14</v>
      </c>
      <c r="M10" s="24" t="s">
        <v>15</v>
      </c>
      <c r="N10" s="24" t="s">
        <v>16</v>
      </c>
      <c r="O10" s="25" t="s">
        <v>14</v>
      </c>
      <c r="P10" s="25" t="s">
        <v>15</v>
      </c>
      <c r="Q10" s="25" t="s">
        <v>16</v>
      </c>
      <c r="R10" s="26" t="s">
        <v>14</v>
      </c>
      <c r="S10" s="26" t="s">
        <v>15</v>
      </c>
      <c r="T10" s="27" t="s">
        <v>16</v>
      </c>
      <c r="U10" s="24" t="s">
        <v>14</v>
      </c>
      <c r="V10" s="24" t="s">
        <v>15</v>
      </c>
      <c r="W10" s="24" t="s">
        <v>16</v>
      </c>
    </row>
    <row r="11" spans="1:23" ht="21" thickBot="1">
      <c r="A11" s="28" t="s">
        <v>17</v>
      </c>
      <c r="B11" s="29" t="s">
        <v>18</v>
      </c>
      <c r="C11" s="30">
        <f>F11+I11+L11+O11+R11+U11</f>
        <v>875</v>
      </c>
      <c r="D11" s="30">
        <f t="shared" ref="D11:E11" si="0">G11+J11+M11+P11+S11+V11</f>
        <v>860</v>
      </c>
      <c r="E11" s="30">
        <f t="shared" si="0"/>
        <v>644</v>
      </c>
      <c r="F11" s="30">
        <v>225</v>
      </c>
      <c r="G11" s="30">
        <v>225</v>
      </c>
      <c r="H11" s="30">
        <v>175</v>
      </c>
      <c r="I11" s="31">
        <v>140</v>
      </c>
      <c r="J11" s="31">
        <v>140</v>
      </c>
      <c r="K11" s="31">
        <v>122</v>
      </c>
      <c r="L11" s="32">
        <v>200</v>
      </c>
      <c r="M11" s="32">
        <v>185</v>
      </c>
      <c r="N11" s="32">
        <v>166</v>
      </c>
      <c r="O11" s="33">
        <v>105</v>
      </c>
      <c r="P11" s="30">
        <v>105</v>
      </c>
      <c r="Q11" s="30">
        <v>73</v>
      </c>
      <c r="R11" s="34">
        <v>120</v>
      </c>
      <c r="S11" s="35">
        <v>120</v>
      </c>
      <c r="T11" s="35">
        <v>33</v>
      </c>
      <c r="U11" s="30">
        <v>85</v>
      </c>
      <c r="V11" s="30">
        <v>85</v>
      </c>
      <c r="W11" s="30">
        <v>75</v>
      </c>
    </row>
    <row r="12" spans="1:23" ht="21" thickBot="1">
      <c r="A12" s="36" t="s">
        <v>19</v>
      </c>
      <c r="B12" s="29" t="s">
        <v>20</v>
      </c>
      <c r="C12" s="30">
        <f>C13/C11</f>
        <v>367.66205714285712</v>
      </c>
      <c r="D12" s="30">
        <f t="shared" ref="D12:E12" si="1">D13/D11</f>
        <v>249.42232558139537</v>
      </c>
      <c r="E12" s="30">
        <f t="shared" si="1"/>
        <v>483.03990683229813</v>
      </c>
      <c r="F12" s="30">
        <f>F13/F11</f>
        <v>365.48044444444446</v>
      </c>
      <c r="G12" s="30">
        <f t="shared" ref="G12:H12" si="2">G13/G11</f>
        <v>76.02</v>
      </c>
      <c r="H12" s="30">
        <f t="shared" si="2"/>
        <v>469.90342857142861</v>
      </c>
      <c r="I12" s="30">
        <f>I13/I11</f>
        <v>336.14285714285717</v>
      </c>
      <c r="J12" s="30">
        <f t="shared" ref="J12:K12" si="3">J13/J11</f>
        <v>336.14285714285717</v>
      </c>
      <c r="K12" s="30">
        <f t="shared" si="3"/>
        <v>385.73770491803276</v>
      </c>
      <c r="L12" s="30">
        <f>L13/L11</f>
        <v>297.8535</v>
      </c>
      <c r="M12" s="30">
        <f t="shared" ref="M12:N12" si="4">M13/M11</f>
        <v>322.00378378378377</v>
      </c>
      <c r="N12" s="30">
        <f t="shared" si="4"/>
        <v>363.3969879518072</v>
      </c>
      <c r="O12" s="30">
        <f>O13/O11</f>
        <v>412.97619047619048</v>
      </c>
      <c r="P12" s="30">
        <f t="shared" ref="P12:Q12" si="5">P13/P11</f>
        <v>71.86666666666666</v>
      </c>
      <c r="Q12" s="30">
        <f t="shared" si="5"/>
        <v>545.36575342465744</v>
      </c>
      <c r="R12" s="30">
        <f>R13/R11</f>
        <v>320</v>
      </c>
      <c r="S12" s="30">
        <f t="shared" ref="S12" si="6">S13/S11</f>
        <v>267.86666666666667</v>
      </c>
      <c r="T12" s="30">
        <f>T13/T11</f>
        <v>944.030303030303</v>
      </c>
      <c r="U12" s="30">
        <f>U13/U11</f>
        <v>600.91764705882349</v>
      </c>
      <c r="V12" s="30">
        <f t="shared" ref="V12" si="7">V13/V11</f>
        <v>600.91764705882349</v>
      </c>
      <c r="W12" s="30">
        <f>W13/W11</f>
        <v>673.28</v>
      </c>
    </row>
    <row r="13" spans="1:23" ht="21" thickBot="1">
      <c r="A13" s="28" t="s">
        <v>21</v>
      </c>
      <c r="B13" s="29" t="s">
        <v>20</v>
      </c>
      <c r="C13" s="30">
        <f t="shared" ref="C13:E34" si="8">F13+I13+L13+O13+R13+U13</f>
        <v>321704.3</v>
      </c>
      <c r="D13" s="30">
        <f t="shared" si="8"/>
        <v>214503.2</v>
      </c>
      <c r="E13" s="30">
        <f t="shared" si="8"/>
        <v>311077.7</v>
      </c>
      <c r="F13" s="37">
        <v>82233.100000000006</v>
      </c>
      <c r="G13" s="37">
        <v>17104.5</v>
      </c>
      <c r="H13" s="37">
        <v>82233.100000000006</v>
      </c>
      <c r="I13" s="31">
        <f>I15+I29+I30+I33</f>
        <v>47060</v>
      </c>
      <c r="J13" s="31">
        <f>J15+J29+J30+J33</f>
        <v>47060</v>
      </c>
      <c r="K13" s="38">
        <f>K15+K29+K30+K33</f>
        <v>47060</v>
      </c>
      <c r="L13" s="32">
        <f>L15+L29+L30+L31+L32+L33</f>
        <v>59570.7</v>
      </c>
      <c r="M13" s="32">
        <f>M15+M29+M30+M31+M32+M33</f>
        <v>59570.7</v>
      </c>
      <c r="N13" s="32">
        <f>N15+N29+N30+N31+N32+N33</f>
        <v>60323.899999999994</v>
      </c>
      <c r="O13" s="37">
        <v>43362.5</v>
      </c>
      <c r="P13" s="37">
        <v>7546</v>
      </c>
      <c r="Q13" s="37">
        <v>39811.699999999997</v>
      </c>
      <c r="R13" s="39">
        <v>38400</v>
      </c>
      <c r="S13" s="40">
        <v>32144</v>
      </c>
      <c r="T13" s="40">
        <v>31153</v>
      </c>
      <c r="U13" s="37">
        <f>U15+U29+U30+U31+U32+U33</f>
        <v>51078</v>
      </c>
      <c r="V13" s="37">
        <f>V15+V29+V30+V31+V32+V33</f>
        <v>51078</v>
      </c>
      <c r="W13" s="37">
        <f>W15+W29+W30+W31+W32+W33</f>
        <v>50496</v>
      </c>
    </row>
    <row r="14" spans="1:23" ht="21" thickBot="1">
      <c r="A14" s="41" t="s">
        <v>22</v>
      </c>
      <c r="B14" s="42"/>
      <c r="C14" s="30"/>
      <c r="D14" s="30"/>
      <c r="E14" s="30"/>
      <c r="F14" s="30"/>
      <c r="G14" s="30"/>
      <c r="H14" s="30"/>
      <c r="I14" s="31"/>
      <c r="J14" s="31"/>
      <c r="K14" s="31"/>
      <c r="L14" s="32"/>
      <c r="M14" s="32"/>
      <c r="N14" s="32"/>
      <c r="O14" s="30"/>
      <c r="P14" s="30"/>
      <c r="Q14" s="30"/>
      <c r="R14" s="43"/>
      <c r="S14" s="44"/>
      <c r="T14" s="44"/>
      <c r="U14" s="30"/>
      <c r="V14" s="30"/>
      <c r="W14" s="30"/>
    </row>
    <row r="15" spans="1:23" ht="21" thickBot="1">
      <c r="A15" s="28" t="s">
        <v>23</v>
      </c>
      <c r="B15" s="29" t="s">
        <v>20</v>
      </c>
      <c r="C15" s="30">
        <f t="shared" si="8"/>
        <v>209415.2</v>
      </c>
      <c r="D15" s="30">
        <f t="shared" si="8"/>
        <v>143416.70000000001</v>
      </c>
      <c r="E15" s="30">
        <f t="shared" si="8"/>
        <v>207141.1</v>
      </c>
      <c r="F15" s="45">
        <v>50195.5</v>
      </c>
      <c r="G15" s="45" t="s">
        <v>24</v>
      </c>
      <c r="H15" s="45" t="s">
        <v>25</v>
      </c>
      <c r="I15" s="31">
        <f>I17+I20+I26</f>
        <v>32637.199999999997</v>
      </c>
      <c r="J15" s="31">
        <f>J17+J20+J26</f>
        <v>32637.199999999997</v>
      </c>
      <c r="K15" s="31">
        <f>K17+K20+K26</f>
        <v>32637.199999999997</v>
      </c>
      <c r="L15" s="32">
        <f>L17+L20+L26</f>
        <v>44370</v>
      </c>
      <c r="M15" s="32">
        <f>M17+M20+M26</f>
        <v>44370</v>
      </c>
      <c r="N15" s="32">
        <f>N17+N20+N26</f>
        <v>44509.5</v>
      </c>
      <c r="O15" s="45">
        <v>26426.5</v>
      </c>
      <c r="P15" s="30">
        <v>6249</v>
      </c>
      <c r="Q15" s="30">
        <v>29221.599999999999</v>
      </c>
      <c r="R15" s="39">
        <v>27488</v>
      </c>
      <c r="S15" s="40">
        <v>19933</v>
      </c>
      <c r="T15" s="40">
        <v>20591</v>
      </c>
      <c r="U15" s="30">
        <f>U17+U20+U23+U26</f>
        <v>28298</v>
      </c>
      <c r="V15" s="30">
        <f>V17+V20+V23+V26</f>
        <v>28298</v>
      </c>
      <c r="W15" s="30">
        <f>W17+W20+W23+W26</f>
        <v>28298</v>
      </c>
    </row>
    <row r="16" spans="1:23" ht="21" thickBot="1">
      <c r="A16" s="41" t="s">
        <v>26</v>
      </c>
      <c r="B16" s="42"/>
      <c r="C16" s="30"/>
      <c r="D16" s="30"/>
      <c r="E16" s="30"/>
      <c r="F16" s="30"/>
      <c r="G16" s="30"/>
      <c r="H16" s="30"/>
      <c r="I16" s="31"/>
      <c r="J16" s="31"/>
      <c r="K16" s="31"/>
      <c r="L16" s="32"/>
      <c r="M16" s="32"/>
      <c r="N16" s="32"/>
      <c r="O16" s="30"/>
      <c r="P16" s="30"/>
      <c r="Q16" s="30"/>
      <c r="R16" s="43"/>
      <c r="S16" s="44"/>
      <c r="T16" s="44"/>
      <c r="U16" s="30"/>
      <c r="V16" s="30"/>
      <c r="W16" s="30"/>
    </row>
    <row r="17" spans="1:23" ht="21" thickBot="1">
      <c r="A17" s="46" t="s">
        <v>27</v>
      </c>
      <c r="B17" s="29" t="s">
        <v>20</v>
      </c>
      <c r="C17" s="30">
        <f t="shared" si="8"/>
        <v>13888.6</v>
      </c>
      <c r="D17" s="30">
        <f t="shared" si="8"/>
        <v>13889.6</v>
      </c>
      <c r="E17" s="30">
        <f t="shared" si="8"/>
        <v>14909.2</v>
      </c>
      <c r="F17" s="45" t="s">
        <v>28</v>
      </c>
      <c r="G17" s="45" t="s">
        <v>29</v>
      </c>
      <c r="H17" s="45" t="s">
        <v>30</v>
      </c>
      <c r="I17" s="31">
        <v>3380.9</v>
      </c>
      <c r="J17" s="31">
        <v>3380.9</v>
      </c>
      <c r="K17" s="31">
        <v>3380.9</v>
      </c>
      <c r="L17" s="32">
        <v>3285.3</v>
      </c>
      <c r="M17" s="32">
        <v>3285.3</v>
      </c>
      <c r="N17" s="32">
        <v>3493.5</v>
      </c>
      <c r="O17" s="45">
        <v>1407.4</v>
      </c>
      <c r="P17" s="45">
        <v>1407.4</v>
      </c>
      <c r="Q17" s="47" t="s">
        <v>31</v>
      </c>
      <c r="R17" s="39">
        <v>1276</v>
      </c>
      <c r="S17" s="40">
        <v>1276</v>
      </c>
      <c r="T17" s="40">
        <v>1496</v>
      </c>
      <c r="U17" s="30">
        <v>1722</v>
      </c>
      <c r="V17" s="30">
        <v>1722</v>
      </c>
      <c r="W17" s="30">
        <v>1722</v>
      </c>
    </row>
    <row r="18" spans="1:23" ht="21" thickBot="1">
      <c r="A18" s="36" t="s">
        <v>32</v>
      </c>
      <c r="B18" s="48" t="s">
        <v>33</v>
      </c>
      <c r="C18" s="30">
        <f t="shared" si="8"/>
        <v>11</v>
      </c>
      <c r="D18" s="30">
        <f t="shared" si="8"/>
        <v>11</v>
      </c>
      <c r="E18" s="30">
        <f t="shared" si="8"/>
        <v>11</v>
      </c>
      <c r="F18" s="30">
        <v>2</v>
      </c>
      <c r="G18" s="30">
        <v>2</v>
      </c>
      <c r="H18" s="30">
        <v>2</v>
      </c>
      <c r="I18" s="31">
        <v>3</v>
      </c>
      <c r="J18" s="31">
        <v>3</v>
      </c>
      <c r="K18" s="31">
        <v>3</v>
      </c>
      <c r="L18" s="32">
        <v>3</v>
      </c>
      <c r="M18" s="32">
        <v>3</v>
      </c>
      <c r="N18" s="32">
        <v>3</v>
      </c>
      <c r="O18" s="30">
        <v>1</v>
      </c>
      <c r="P18" s="30">
        <v>1</v>
      </c>
      <c r="Q18" s="30">
        <v>1</v>
      </c>
      <c r="R18" s="39">
        <v>1</v>
      </c>
      <c r="S18" s="40">
        <v>1</v>
      </c>
      <c r="T18" s="40">
        <v>1</v>
      </c>
      <c r="U18" s="30">
        <v>1</v>
      </c>
      <c r="V18" s="30">
        <v>1</v>
      </c>
      <c r="W18" s="30">
        <v>1</v>
      </c>
    </row>
    <row r="19" spans="1:23" ht="21" thickBot="1">
      <c r="A19" s="36" t="s">
        <v>34</v>
      </c>
      <c r="B19" s="29" t="s">
        <v>35</v>
      </c>
      <c r="C19" s="30">
        <f>C17/C18/12*1000</f>
        <v>105216.66666666669</v>
      </c>
      <c r="D19" s="30">
        <f t="shared" ref="D19:E19" si="9">D17/D18/12*1000</f>
        <v>105224.24242424243</v>
      </c>
      <c r="E19" s="30">
        <f t="shared" si="9"/>
        <v>112948.48484848485</v>
      </c>
      <c r="F19" s="30">
        <f>F17/12/F18*1000</f>
        <v>117375</v>
      </c>
      <c r="G19" s="30">
        <f>G17/12/G18*1000</f>
        <v>117416.66666666667</v>
      </c>
      <c r="H19" s="30">
        <f t="shared" ref="H19" si="10">H17/12/H18*1000</f>
        <v>127220.83333333334</v>
      </c>
      <c r="I19" s="30">
        <f>I17/12/I18*1000</f>
        <v>93913.888888888891</v>
      </c>
      <c r="J19" s="30">
        <f>J17/3/J18*1000</f>
        <v>375655.55555555556</v>
      </c>
      <c r="K19" s="30">
        <f t="shared" ref="K19" si="11">K17/12/K18*1000</f>
        <v>93913.888888888891</v>
      </c>
      <c r="L19" s="49">
        <f>L17/L18/12*1000</f>
        <v>91258.333333333343</v>
      </c>
      <c r="M19" s="49">
        <f>M17/M18/12*1000</f>
        <v>91258.333333333343</v>
      </c>
      <c r="N19" s="49">
        <f>N17/N18/12*1000</f>
        <v>97041.666666666672</v>
      </c>
      <c r="O19" s="30">
        <f>O17/12/O18*1000</f>
        <v>117283.33333333334</v>
      </c>
      <c r="P19" s="30">
        <f>P17/12/P18*1000</f>
        <v>117283.33333333334</v>
      </c>
      <c r="Q19" s="30">
        <f t="shared" ref="Q19" si="12">Q17/12/Q18*1000</f>
        <v>146958.33333333334</v>
      </c>
      <c r="R19" s="50">
        <f>R17/12/R18*1000</f>
        <v>106333.33333333333</v>
      </c>
      <c r="S19" s="50">
        <f>S17/12/S18*1000</f>
        <v>106333.33333333333</v>
      </c>
      <c r="T19" s="50">
        <f t="shared" ref="T19" si="13">T17/12/T18*1000</f>
        <v>124666.66666666667</v>
      </c>
      <c r="U19" s="30">
        <f>U17/12/U18*1000</f>
        <v>143500</v>
      </c>
      <c r="V19" s="30">
        <f>V17/3/V18*1000</f>
        <v>574000</v>
      </c>
      <c r="W19" s="30">
        <f t="shared" ref="W19" si="14">W17/12/W18*1000</f>
        <v>143500</v>
      </c>
    </row>
    <row r="20" spans="1:23" ht="21" thickBot="1">
      <c r="A20" s="46" t="s">
        <v>36</v>
      </c>
      <c r="B20" s="29" t="s">
        <v>20</v>
      </c>
      <c r="C20" s="30">
        <f t="shared" si="8"/>
        <v>70617.8</v>
      </c>
      <c r="D20" s="30">
        <f t="shared" si="8"/>
        <v>51011.199999999997</v>
      </c>
      <c r="E20" s="30">
        <f t="shared" si="8"/>
        <v>71713.700000000012</v>
      </c>
      <c r="F20" s="45" t="s">
        <v>37</v>
      </c>
      <c r="G20" s="45" t="s">
        <v>38</v>
      </c>
      <c r="H20" s="45" t="s">
        <v>39</v>
      </c>
      <c r="I20" s="31">
        <v>11482.7</v>
      </c>
      <c r="J20" s="31">
        <v>11482.7</v>
      </c>
      <c r="K20" s="31">
        <v>11482.7</v>
      </c>
      <c r="L20" s="32">
        <v>16866.099999999999</v>
      </c>
      <c r="M20" s="32">
        <v>16866.099999999999</v>
      </c>
      <c r="N20" s="32">
        <v>16983.5</v>
      </c>
      <c r="O20" s="45">
        <v>10250</v>
      </c>
      <c r="P20" s="47" t="s">
        <v>40</v>
      </c>
      <c r="Q20" s="45">
        <v>11741.9</v>
      </c>
      <c r="R20" s="39">
        <v>6025</v>
      </c>
      <c r="S20" s="40">
        <v>6559</v>
      </c>
      <c r="T20" s="40">
        <v>4973</v>
      </c>
      <c r="U20" s="30">
        <v>9805</v>
      </c>
      <c r="V20" s="30">
        <v>9805</v>
      </c>
      <c r="W20" s="30">
        <v>9805</v>
      </c>
    </row>
    <row r="21" spans="1:23" ht="21" thickBot="1">
      <c r="A21" s="36" t="s">
        <v>32</v>
      </c>
      <c r="B21" s="48" t="s">
        <v>33</v>
      </c>
      <c r="C21" s="30">
        <f t="shared" si="8"/>
        <v>81.125</v>
      </c>
      <c r="D21" s="30">
        <f t="shared" si="8"/>
        <v>81.125</v>
      </c>
      <c r="E21" s="30">
        <f t="shared" si="8"/>
        <v>74.6875</v>
      </c>
      <c r="F21" s="30">
        <v>18</v>
      </c>
      <c r="G21" s="30">
        <v>18</v>
      </c>
      <c r="H21" s="30">
        <v>18</v>
      </c>
      <c r="I21" s="31">
        <v>13.5</v>
      </c>
      <c r="J21" s="31">
        <v>13.5</v>
      </c>
      <c r="K21" s="31">
        <v>12.5</v>
      </c>
      <c r="L21" s="32">
        <v>18</v>
      </c>
      <c r="M21" s="32">
        <v>18</v>
      </c>
      <c r="N21" s="32">
        <v>18</v>
      </c>
      <c r="O21" s="30">
        <v>15</v>
      </c>
      <c r="P21" s="30">
        <v>15</v>
      </c>
      <c r="Q21" s="47" t="s">
        <v>41</v>
      </c>
      <c r="R21" s="51">
        <v>7.625</v>
      </c>
      <c r="S21" s="40">
        <v>7.625</v>
      </c>
      <c r="T21" s="40">
        <v>5</v>
      </c>
      <c r="U21" s="30">
        <v>9</v>
      </c>
      <c r="V21" s="30">
        <v>9</v>
      </c>
      <c r="W21" s="30">
        <v>9</v>
      </c>
    </row>
    <row r="22" spans="1:23" ht="21" thickBot="1">
      <c r="A22" s="36" t="s">
        <v>34</v>
      </c>
      <c r="B22" s="29" t="s">
        <v>35</v>
      </c>
      <c r="C22" s="30">
        <f>C20/C21/12*1000</f>
        <v>72540.112994350275</v>
      </c>
      <c r="D22" s="30">
        <f t="shared" ref="D22:E22" si="15">D20/D21/12*1000</f>
        <v>52399.794555726752</v>
      </c>
      <c r="E22" s="30">
        <f t="shared" si="15"/>
        <v>80015.285913528598</v>
      </c>
      <c r="F22" s="45" t="s">
        <v>42</v>
      </c>
      <c r="G22" s="45" t="s">
        <v>42</v>
      </c>
      <c r="H22" s="45" t="s">
        <v>43</v>
      </c>
      <c r="I22" s="31">
        <v>70880</v>
      </c>
      <c r="J22" s="31">
        <v>70880</v>
      </c>
      <c r="K22" s="31">
        <v>76551</v>
      </c>
      <c r="L22" s="49">
        <f>L20/L21/12*1000</f>
        <v>78083.796296296292</v>
      </c>
      <c r="M22" s="49">
        <f>M20/M21/12*1000</f>
        <v>78083.796296296292</v>
      </c>
      <c r="N22" s="49">
        <f>N20/N21/12*1000</f>
        <v>78627.314814814818</v>
      </c>
      <c r="O22" s="30"/>
      <c r="P22" s="30"/>
      <c r="Q22" s="45"/>
      <c r="R22" s="39">
        <v>65849</v>
      </c>
      <c r="S22" s="40">
        <v>71683</v>
      </c>
      <c r="T22" s="40">
        <v>82883</v>
      </c>
      <c r="U22" s="30">
        <v>90787</v>
      </c>
      <c r="V22" s="30">
        <v>90787</v>
      </c>
      <c r="W22" s="30">
        <v>90787</v>
      </c>
    </row>
    <row r="23" spans="1:23" ht="39.75" thickBot="1">
      <c r="A23" s="52" t="s">
        <v>44</v>
      </c>
      <c r="B23" s="29"/>
      <c r="C23" s="30">
        <f t="shared" si="8"/>
        <v>7872.2</v>
      </c>
      <c r="D23" s="30">
        <f t="shared" si="8"/>
        <v>7872.3</v>
      </c>
      <c r="E23" s="30">
        <f t="shared" si="8"/>
        <v>7993.7</v>
      </c>
      <c r="F23" s="45" t="s">
        <v>45</v>
      </c>
      <c r="G23" s="45" t="s">
        <v>46</v>
      </c>
      <c r="H23" s="45" t="s">
        <v>47</v>
      </c>
      <c r="I23" s="31"/>
      <c r="J23" s="31"/>
      <c r="K23" s="31"/>
      <c r="L23" s="49"/>
      <c r="M23" s="49"/>
      <c r="N23" s="49"/>
      <c r="O23" s="45"/>
      <c r="P23" s="47"/>
      <c r="Q23" s="45"/>
      <c r="R23" s="39"/>
      <c r="S23" s="40"/>
      <c r="T23" s="40"/>
      <c r="U23" s="30">
        <v>1827</v>
      </c>
      <c r="V23" s="30">
        <v>1827</v>
      </c>
      <c r="W23" s="30">
        <v>1827</v>
      </c>
    </row>
    <row r="24" spans="1:23" ht="21" thickBot="1">
      <c r="A24" s="53" t="s">
        <v>32</v>
      </c>
      <c r="B24" s="29"/>
      <c r="C24" s="30">
        <f t="shared" si="8"/>
        <v>9.5</v>
      </c>
      <c r="D24" s="30">
        <f t="shared" si="8"/>
        <v>9.5</v>
      </c>
      <c r="E24" s="30">
        <f t="shared" si="8"/>
        <v>9.5</v>
      </c>
      <c r="F24" s="45">
        <v>7.5</v>
      </c>
      <c r="G24" s="45" t="s">
        <v>48</v>
      </c>
      <c r="H24" s="45" t="s">
        <v>48</v>
      </c>
      <c r="I24" s="31"/>
      <c r="J24" s="31"/>
      <c r="K24" s="31"/>
      <c r="L24" s="49"/>
      <c r="M24" s="49"/>
      <c r="N24" s="49"/>
      <c r="O24" s="45"/>
      <c r="P24" s="45"/>
      <c r="Q24" s="45"/>
      <c r="R24" s="39"/>
      <c r="S24" s="40"/>
      <c r="T24" s="40"/>
      <c r="U24" s="30">
        <v>2</v>
      </c>
      <c r="V24" s="30">
        <v>2</v>
      </c>
      <c r="W24" s="30">
        <v>2</v>
      </c>
    </row>
    <row r="25" spans="1:23" ht="21" thickBot="1">
      <c r="A25" s="53" t="s">
        <v>34</v>
      </c>
      <c r="B25" s="29"/>
      <c r="C25" s="30">
        <f>C23/C24/12*1000</f>
        <v>69054.385964912275</v>
      </c>
      <c r="D25" s="30">
        <f t="shared" ref="D25:E25" si="16">D23/D24/12*1000</f>
        <v>69055.263157894748</v>
      </c>
      <c r="E25" s="30">
        <f t="shared" si="16"/>
        <v>70120.175438596489</v>
      </c>
      <c r="F25" s="45" t="s">
        <v>49</v>
      </c>
      <c r="G25" s="45" t="s">
        <v>49</v>
      </c>
      <c r="H25" s="45" t="s">
        <v>50</v>
      </c>
      <c r="I25" s="31"/>
      <c r="J25" s="31"/>
      <c r="K25" s="31"/>
      <c r="L25" s="49"/>
      <c r="M25" s="49"/>
      <c r="N25" s="49"/>
      <c r="O25" s="30"/>
      <c r="P25" s="30"/>
      <c r="Q25" s="45"/>
      <c r="R25" s="39"/>
      <c r="S25" s="40"/>
      <c r="T25" s="40"/>
      <c r="U25" s="30">
        <v>76125</v>
      </c>
      <c r="V25" s="30">
        <v>76125</v>
      </c>
      <c r="W25" s="30">
        <v>76125</v>
      </c>
    </row>
    <row r="26" spans="1:23" ht="21" thickBot="1">
      <c r="A26" s="46" t="s">
        <v>51</v>
      </c>
      <c r="B26" s="29" t="s">
        <v>20</v>
      </c>
      <c r="C26" s="30">
        <f t="shared" si="8"/>
        <v>117036.6</v>
      </c>
      <c r="D26" s="30">
        <f t="shared" si="8"/>
        <v>78576.2</v>
      </c>
      <c r="E26" s="30">
        <f t="shared" si="8"/>
        <v>112524.5</v>
      </c>
      <c r="F26" s="45">
        <v>25144.3</v>
      </c>
      <c r="G26" s="45" t="s">
        <v>52</v>
      </c>
      <c r="H26" s="45" t="s">
        <v>53</v>
      </c>
      <c r="I26" s="31">
        <v>17773.599999999999</v>
      </c>
      <c r="J26" s="31">
        <v>17773.599999999999</v>
      </c>
      <c r="K26" s="31">
        <v>17773.599999999999</v>
      </c>
      <c r="L26" s="32">
        <v>24218.6</v>
      </c>
      <c r="M26" s="32">
        <v>24218.6</v>
      </c>
      <c r="N26" s="32">
        <v>24032.5</v>
      </c>
      <c r="O26" s="47" t="s">
        <v>54</v>
      </c>
      <c r="P26" s="47" t="s">
        <v>55</v>
      </c>
      <c r="Q26" s="47" t="s">
        <v>56</v>
      </c>
      <c r="R26" s="39">
        <v>20187</v>
      </c>
      <c r="S26" s="40">
        <v>12098</v>
      </c>
      <c r="T26" s="40">
        <v>14122</v>
      </c>
      <c r="U26" s="30">
        <v>14944</v>
      </c>
      <c r="V26" s="30">
        <v>14944</v>
      </c>
      <c r="W26" s="30">
        <v>14944</v>
      </c>
    </row>
    <row r="27" spans="1:23" ht="21" thickBot="1">
      <c r="A27" s="36" t="s">
        <v>32</v>
      </c>
      <c r="B27" s="48" t="s">
        <v>33</v>
      </c>
      <c r="C27" s="30">
        <f t="shared" si="8"/>
        <v>155.32499999999999</v>
      </c>
      <c r="D27" s="30">
        <f t="shared" si="8"/>
        <v>155.33499999999998</v>
      </c>
      <c r="E27" s="30">
        <f t="shared" si="8"/>
        <v>155.345</v>
      </c>
      <c r="F27" s="45">
        <v>30.84</v>
      </c>
      <c r="G27" s="45" t="s">
        <v>57</v>
      </c>
      <c r="H27" s="45" t="s">
        <v>57</v>
      </c>
      <c r="I27" s="31">
        <v>25.9</v>
      </c>
      <c r="J27" s="31">
        <v>25.9</v>
      </c>
      <c r="K27" s="31">
        <v>25.9</v>
      </c>
      <c r="L27" s="32">
        <v>34.85</v>
      </c>
      <c r="M27" s="32">
        <v>34.85</v>
      </c>
      <c r="N27" s="32">
        <v>34.85</v>
      </c>
      <c r="O27" s="47" t="s">
        <v>58</v>
      </c>
      <c r="P27" s="47" t="s">
        <v>59</v>
      </c>
      <c r="Q27" s="47" t="s">
        <v>60</v>
      </c>
      <c r="R27" s="39">
        <v>22.704999999999998</v>
      </c>
      <c r="S27" s="40">
        <v>22.704999999999998</v>
      </c>
      <c r="T27" s="40">
        <v>22.704999999999998</v>
      </c>
      <c r="U27" s="30">
        <v>21</v>
      </c>
      <c r="V27" s="30">
        <v>21</v>
      </c>
      <c r="W27" s="30">
        <v>21</v>
      </c>
    </row>
    <row r="28" spans="1:23" ht="21" thickBot="1">
      <c r="A28" s="36" t="s">
        <v>34</v>
      </c>
      <c r="B28" s="29" t="s">
        <v>35</v>
      </c>
      <c r="C28" s="30">
        <f>C26/C27/12*1000</f>
        <v>62791.244165459524</v>
      </c>
      <c r="D28" s="30">
        <f t="shared" ref="D28:E28" si="17">D26/D27/12*1000</f>
        <v>42154.161436036098</v>
      </c>
      <c r="E28" s="30">
        <f t="shared" si="17"/>
        <v>60362.687351808338</v>
      </c>
      <c r="F28" s="45" t="s">
        <v>61</v>
      </c>
      <c r="G28" s="45" t="s">
        <v>62</v>
      </c>
      <c r="H28" s="45" t="s">
        <v>63</v>
      </c>
      <c r="I28" s="31">
        <v>57186</v>
      </c>
      <c r="J28" s="31">
        <v>57186</v>
      </c>
      <c r="K28" s="31">
        <v>57186</v>
      </c>
      <c r="L28" s="49">
        <f>L26/L27/12*1000</f>
        <v>57911.525585844087</v>
      </c>
      <c r="M28" s="49">
        <f>M26/M27/12*1000</f>
        <v>57911.525585844087</v>
      </c>
      <c r="N28" s="49">
        <f>N26/N27/12*1000</f>
        <v>57466.523194643712</v>
      </c>
      <c r="O28" s="45"/>
      <c r="P28" s="45"/>
      <c r="Q28" s="45"/>
      <c r="R28" s="39">
        <v>74092</v>
      </c>
      <c r="S28" s="40">
        <v>44403</v>
      </c>
      <c r="T28" s="40">
        <v>51831</v>
      </c>
      <c r="U28" s="30">
        <v>59302</v>
      </c>
      <c r="V28" s="30">
        <v>59302</v>
      </c>
      <c r="W28" s="30">
        <v>59302</v>
      </c>
    </row>
    <row r="29" spans="1:23" ht="21" thickBot="1">
      <c r="A29" s="28" t="s">
        <v>64</v>
      </c>
      <c r="B29" s="29" t="s">
        <v>20</v>
      </c>
      <c r="C29" s="30">
        <f t="shared" si="8"/>
        <v>20628.8</v>
      </c>
      <c r="D29" s="30">
        <f t="shared" si="8"/>
        <v>14816.3</v>
      </c>
      <c r="E29" s="30">
        <f t="shared" si="8"/>
        <v>20195</v>
      </c>
      <c r="F29" s="30">
        <v>4861</v>
      </c>
      <c r="G29" s="30">
        <v>1292</v>
      </c>
      <c r="H29" s="45" t="s">
        <v>65</v>
      </c>
      <c r="I29" s="31">
        <v>3172.3</v>
      </c>
      <c r="J29" s="31">
        <v>3172.3</v>
      </c>
      <c r="K29" s="31">
        <v>3172.3</v>
      </c>
      <c r="L29" s="32">
        <v>4368</v>
      </c>
      <c r="M29" s="32">
        <v>4368</v>
      </c>
      <c r="N29" s="32">
        <v>4370.2</v>
      </c>
      <c r="O29" s="45">
        <v>2742.5</v>
      </c>
      <c r="P29" s="45">
        <v>571</v>
      </c>
      <c r="Q29" s="47" t="s">
        <v>66</v>
      </c>
      <c r="R29" s="39">
        <v>2725</v>
      </c>
      <c r="S29" s="40">
        <v>2653</v>
      </c>
      <c r="T29" s="40">
        <v>2020</v>
      </c>
      <c r="U29" s="30">
        <v>2760</v>
      </c>
      <c r="V29" s="30">
        <v>2760</v>
      </c>
      <c r="W29" s="30">
        <v>2760</v>
      </c>
    </row>
    <row r="30" spans="1:23" ht="45" customHeight="1" thickBot="1">
      <c r="A30" s="54" t="s">
        <v>67</v>
      </c>
      <c r="B30" s="29" t="s">
        <v>20</v>
      </c>
      <c r="C30" s="30">
        <f t="shared" si="8"/>
        <v>29938.7</v>
      </c>
      <c r="D30" s="30">
        <f t="shared" si="8"/>
        <v>25901.7</v>
      </c>
      <c r="E30" s="30">
        <f t="shared" si="8"/>
        <v>29911.1</v>
      </c>
      <c r="F30" s="45" t="s">
        <v>68</v>
      </c>
      <c r="G30" s="45" t="s">
        <v>69</v>
      </c>
      <c r="H30" s="45">
        <v>4020.4</v>
      </c>
      <c r="I30" s="31">
        <v>3862.7</v>
      </c>
      <c r="J30" s="31">
        <v>3862.7</v>
      </c>
      <c r="K30" s="31">
        <v>3862.7</v>
      </c>
      <c r="L30" s="32">
        <v>6211</v>
      </c>
      <c r="M30" s="32">
        <v>6211</v>
      </c>
      <c r="N30" s="32">
        <v>6420.7</v>
      </c>
      <c r="O30" s="45">
        <v>3187</v>
      </c>
      <c r="P30" s="45">
        <v>1284</v>
      </c>
      <c r="Q30" s="47" t="s">
        <v>70</v>
      </c>
      <c r="R30" s="39">
        <v>8187</v>
      </c>
      <c r="S30" s="40">
        <v>9558</v>
      </c>
      <c r="T30" s="40">
        <v>8252</v>
      </c>
      <c r="U30" s="30">
        <v>3242</v>
      </c>
      <c r="V30" s="30">
        <v>3242</v>
      </c>
      <c r="W30" s="30">
        <v>3242</v>
      </c>
    </row>
    <row r="31" spans="1:23" ht="27" customHeight="1" thickBot="1">
      <c r="A31" s="54" t="s">
        <v>71</v>
      </c>
      <c r="B31" s="29" t="s">
        <v>20</v>
      </c>
      <c r="C31" s="30">
        <f t="shared" si="8"/>
        <v>27233.599999999999</v>
      </c>
      <c r="D31" s="30">
        <f t="shared" si="8"/>
        <v>11607.6</v>
      </c>
      <c r="E31" s="30">
        <f t="shared" si="8"/>
        <v>27528.7</v>
      </c>
      <c r="F31" s="45">
        <v>16777.599999999999</v>
      </c>
      <c r="G31" s="45" t="s">
        <v>72</v>
      </c>
      <c r="H31" s="45" t="s">
        <v>73</v>
      </c>
      <c r="I31" s="31"/>
      <c r="J31" s="31"/>
      <c r="K31" s="31"/>
      <c r="L31" s="32">
        <v>330</v>
      </c>
      <c r="M31" s="32">
        <v>330</v>
      </c>
      <c r="N31" s="32">
        <v>421.8</v>
      </c>
      <c r="O31" s="30"/>
      <c r="P31" s="30"/>
      <c r="Q31" s="45"/>
      <c r="R31" s="43"/>
      <c r="S31" s="44"/>
      <c r="T31" s="44"/>
      <c r="U31" s="30">
        <v>10126</v>
      </c>
      <c r="V31" s="30">
        <v>10126</v>
      </c>
      <c r="W31" s="30">
        <v>10126</v>
      </c>
    </row>
    <row r="32" spans="1:23" ht="42.75" customHeight="1" thickBot="1">
      <c r="A32" s="54" t="s">
        <v>74</v>
      </c>
      <c r="B32" s="29" t="s">
        <v>20</v>
      </c>
      <c r="C32" s="30">
        <f t="shared" si="8"/>
        <v>0</v>
      </c>
      <c r="D32" s="30">
        <f t="shared" si="8"/>
        <v>0</v>
      </c>
      <c r="E32" s="30">
        <f t="shared" si="8"/>
        <v>970.1</v>
      </c>
      <c r="F32" s="30">
        <v>0</v>
      </c>
      <c r="G32" s="30">
        <v>0</v>
      </c>
      <c r="H32" s="30">
        <v>0</v>
      </c>
      <c r="I32" s="31"/>
      <c r="J32" s="31"/>
      <c r="K32" s="31"/>
      <c r="L32" s="32"/>
      <c r="M32" s="32"/>
      <c r="N32" s="32">
        <v>680.1</v>
      </c>
      <c r="O32" s="30"/>
      <c r="P32" s="30"/>
      <c r="Q32" s="45"/>
      <c r="R32" s="43"/>
      <c r="S32" s="44"/>
      <c r="T32" s="55">
        <v>290</v>
      </c>
      <c r="U32" s="30"/>
      <c r="V32" s="30"/>
      <c r="W32" s="30"/>
    </row>
    <row r="33" spans="1:23" ht="53.25" thickBot="1">
      <c r="A33" s="56" t="s">
        <v>75</v>
      </c>
      <c r="B33" s="29" t="s">
        <v>20</v>
      </c>
      <c r="C33" s="30">
        <f t="shared" si="8"/>
        <v>34488</v>
      </c>
      <c r="D33" s="30">
        <f t="shared" si="8"/>
        <v>19876.900000000001</v>
      </c>
      <c r="E33" s="30">
        <f t="shared" si="8"/>
        <v>25331.7</v>
      </c>
      <c r="F33" s="45" t="s">
        <v>76</v>
      </c>
      <c r="G33" s="45" t="s">
        <v>77</v>
      </c>
      <c r="H33" s="45" t="s">
        <v>78</v>
      </c>
      <c r="I33" s="31">
        <v>7387.8</v>
      </c>
      <c r="J33" s="31">
        <v>7387.8</v>
      </c>
      <c r="K33" s="31">
        <v>7387.8</v>
      </c>
      <c r="L33" s="32">
        <v>4291.7</v>
      </c>
      <c r="M33" s="32">
        <v>4291.7</v>
      </c>
      <c r="N33" s="32">
        <v>3921.6</v>
      </c>
      <c r="O33" s="45">
        <v>11006.5</v>
      </c>
      <c r="P33" s="30">
        <v>558</v>
      </c>
      <c r="Q33" s="47" t="s">
        <v>79</v>
      </c>
      <c r="R33" s="43"/>
      <c r="S33" s="44"/>
      <c r="T33" s="55"/>
      <c r="U33" s="30">
        <v>6652</v>
      </c>
      <c r="V33" s="30">
        <v>6652</v>
      </c>
      <c r="W33" s="30">
        <v>6070</v>
      </c>
    </row>
  </sheetData>
  <mergeCells count="13">
    <mergeCell ref="F9:H9"/>
    <mergeCell ref="I9:K9"/>
    <mergeCell ref="L9:N9"/>
    <mergeCell ref="O9:Q9"/>
    <mergeCell ref="R9:T9"/>
    <mergeCell ref="U9:W9"/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" footer="0"/>
  <pageSetup paperSize="9" scale="30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2020-01-13T10:11:24Z</dcterms:modified>
</cp:coreProperties>
</file>