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Свод" sheetId="48" r:id="rId1"/>
    <sheet name="СШ №1" sheetId="2" r:id="rId2"/>
    <sheet name="СШ №2" sheetId="6" r:id="rId3"/>
    <sheet name="СШ №3" sheetId="7" r:id="rId4"/>
    <sheet name="СШ Серикова" sheetId="8" r:id="rId5"/>
    <sheet name="Алматинская НШ" sheetId="9" r:id="rId6"/>
    <sheet name="аксай" sheetId="10" r:id="rId7"/>
    <sheet name="речная" sheetId="11" r:id="rId8"/>
    <sheet name="жаныспай" sheetId="12" r:id="rId9"/>
    <sheet name="иглик" sheetId="17" r:id="rId10"/>
    <sheet name="ковыльный" sheetId="18" r:id="rId11"/>
    <sheet name="калачи" sheetId="19" r:id="rId12"/>
    <sheet name="курский" sheetId="20" r:id="rId13"/>
    <sheet name="каракол" sheetId="21" r:id="rId14"/>
    <sheet name="орловка" sheetId="22" r:id="rId15"/>
    <sheet name="знаменка" sheetId="26" r:id="rId16"/>
    <sheet name="заречный" sheetId="23" r:id="rId17"/>
    <sheet name="Раздольное" sheetId="24" r:id="rId18"/>
    <sheet name="двуречный" sheetId="27" r:id="rId19"/>
    <sheet name="Интернациональный" sheetId="28" r:id="rId20"/>
    <sheet name="кумайская" sheetId="29" r:id="rId21"/>
    <sheet name="московская" sheetId="30" r:id="rId22"/>
    <sheet name="мирненская" sheetId="31" r:id="rId23"/>
    <sheet name="свободненская" sheetId="32" r:id="rId24"/>
    <sheet name="ейский" sheetId="33" r:id="rId25"/>
    <sheet name="сурган" sheetId="34" r:id="rId26"/>
    <sheet name="юбилейное" sheetId="46" r:id="rId27"/>
    <sheet name="бузулукская" sheetId="35" r:id="rId28"/>
    <sheet name="ярославка" sheetId="36" r:id="rId29"/>
    <sheet name="красивое" sheetId="37" r:id="rId30"/>
    <sheet name="Лист1" sheetId="47" r:id="rId3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48"/>
  <c r="E33"/>
  <c r="D32"/>
  <c r="E32"/>
  <c r="D31"/>
  <c r="E31"/>
  <c r="D30"/>
  <c r="E30"/>
  <c r="D29"/>
  <c r="E29"/>
  <c r="D27"/>
  <c r="E27"/>
  <c r="D26"/>
  <c r="E26"/>
  <c r="D24"/>
  <c r="E24"/>
  <c r="D23"/>
  <c r="E23"/>
  <c r="D21"/>
  <c r="E21"/>
  <c r="D20"/>
  <c r="E20"/>
  <c r="D18"/>
  <c r="E18"/>
  <c r="D17"/>
  <c r="D19" s="1"/>
  <c r="E17"/>
  <c r="D15"/>
  <c r="E15"/>
  <c r="D13"/>
  <c r="E13"/>
  <c r="D12"/>
  <c r="E12"/>
  <c r="D11"/>
  <c r="E11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11"/>
  <c r="D28"/>
  <c r="D25"/>
  <c r="E22"/>
  <c r="D22"/>
  <c r="C19" i="7"/>
  <c r="D13" i="8"/>
  <c r="D13" i="37"/>
  <c r="D12"/>
  <c r="D13" i="36"/>
  <c r="C13" i="35"/>
  <c r="D13"/>
  <c r="D13" i="46"/>
  <c r="D13" i="34"/>
  <c r="D13" i="33"/>
  <c r="D13" i="32"/>
  <c r="D28"/>
  <c r="C15" i="31"/>
  <c r="D22" i="22"/>
  <c r="E22"/>
  <c r="D15"/>
  <c r="D13" s="1"/>
  <c r="C15" i="20"/>
  <c r="C15" i="19"/>
  <c r="C13" s="1"/>
  <c r="C15" i="18"/>
  <c r="C13" s="1"/>
  <c r="D15"/>
  <c r="D13" s="1"/>
  <c r="E15"/>
  <c r="C13" i="17"/>
  <c r="D13"/>
  <c r="C15"/>
  <c r="D15"/>
  <c r="E15"/>
  <c r="C15" i="11"/>
  <c r="E15"/>
  <c r="C15" i="10"/>
  <c r="C19"/>
  <c r="C15" i="9"/>
  <c r="C13" s="1"/>
  <c r="C12" s="1"/>
  <c r="E15"/>
  <c r="C15" i="8"/>
  <c r="C13" s="1"/>
  <c r="C22"/>
  <c r="C15" i="7"/>
  <c r="C13" s="1"/>
  <c r="E15"/>
  <c r="E13" s="1"/>
  <c r="E12" s="1"/>
  <c r="E13" i="6"/>
  <c r="C15"/>
  <c r="C13" s="1"/>
  <c r="E15"/>
  <c r="E19" i="48" l="1"/>
  <c r="E25"/>
  <c r="E28"/>
  <c r="C15" i="2"/>
  <c r="D25"/>
  <c r="E25"/>
  <c r="E28" i="37"/>
  <c r="D28"/>
  <c r="C28"/>
  <c r="E25"/>
  <c r="D25"/>
  <c r="C25"/>
  <c r="E22"/>
  <c r="D22"/>
  <c r="C22"/>
  <c r="E19"/>
  <c r="D19"/>
  <c r="C19"/>
  <c r="E15"/>
  <c r="D15"/>
  <c r="C15"/>
  <c r="E28" i="36"/>
  <c r="D28"/>
  <c r="C28"/>
  <c r="E25"/>
  <c r="D25"/>
  <c r="C25"/>
  <c r="E22"/>
  <c r="D22"/>
  <c r="C22"/>
  <c r="E19"/>
  <c r="D19"/>
  <c r="C19"/>
  <c r="E15"/>
  <c r="D15"/>
  <c r="C15"/>
  <c r="E28" i="35"/>
  <c r="D28"/>
  <c r="C28"/>
  <c r="E25"/>
  <c r="D25"/>
  <c r="C25"/>
  <c r="E22"/>
  <c r="D22"/>
  <c r="C22"/>
  <c r="E19"/>
  <c r="D19"/>
  <c r="C19"/>
  <c r="E15"/>
  <c r="D15"/>
  <c r="C15"/>
  <c r="E28" i="46"/>
  <c r="D28"/>
  <c r="C28"/>
  <c r="E25"/>
  <c r="D25"/>
  <c r="C25"/>
  <c r="E22"/>
  <c r="D22"/>
  <c r="C22"/>
  <c r="E19"/>
  <c r="D19"/>
  <c r="C19"/>
  <c r="E15"/>
  <c r="D15"/>
  <c r="C15"/>
  <c r="E19" i="34"/>
  <c r="D19"/>
  <c r="C19"/>
  <c r="E28"/>
  <c r="D28"/>
  <c r="C28"/>
  <c r="E25"/>
  <c r="D25"/>
  <c r="C25"/>
  <c r="E22"/>
  <c r="D22"/>
  <c r="C22"/>
  <c r="E15"/>
  <c r="D15"/>
  <c r="C15"/>
  <c r="E28" i="33"/>
  <c r="D28"/>
  <c r="C28"/>
  <c r="E25"/>
  <c r="D25"/>
  <c r="C25"/>
  <c r="E22"/>
  <c r="D22"/>
  <c r="C22"/>
  <c r="E15"/>
  <c r="D15"/>
  <c r="C15"/>
  <c r="E28" i="32"/>
  <c r="C28"/>
  <c r="E25"/>
  <c r="D25"/>
  <c r="C25"/>
  <c r="E22"/>
  <c r="D22"/>
  <c r="C22"/>
  <c r="E19"/>
  <c r="D19"/>
  <c r="C19"/>
  <c r="E15"/>
  <c r="D15"/>
  <c r="C15"/>
  <c r="E28" i="31"/>
  <c r="D28"/>
  <c r="C28"/>
  <c r="E25"/>
  <c r="D25"/>
  <c r="C25"/>
  <c r="E22"/>
  <c r="D22"/>
  <c r="C22"/>
  <c r="E15"/>
  <c r="D15"/>
  <c r="E28" i="30" l="1"/>
  <c r="D28"/>
  <c r="C28"/>
  <c r="E25"/>
  <c r="D25"/>
  <c r="C25"/>
  <c r="E22"/>
  <c r="D22"/>
  <c r="C22"/>
  <c r="E19"/>
  <c r="D19"/>
  <c r="C19"/>
  <c r="E15"/>
  <c r="D15"/>
  <c r="C15"/>
  <c r="E28" i="29"/>
  <c r="D28"/>
  <c r="C28"/>
  <c r="E25"/>
  <c r="D25"/>
  <c r="C25"/>
  <c r="E22"/>
  <c r="D22"/>
  <c r="C22"/>
  <c r="E19"/>
  <c r="D19"/>
  <c r="C19"/>
  <c r="E15"/>
  <c r="D15"/>
  <c r="D13" s="1"/>
  <c r="C15"/>
  <c r="E15" i="28"/>
  <c r="D15"/>
  <c r="D13" s="1"/>
  <c r="C15"/>
  <c r="E28"/>
  <c r="D28"/>
  <c r="C28"/>
  <c r="E25"/>
  <c r="D25"/>
  <c r="C25"/>
  <c r="E22"/>
  <c r="D22"/>
  <c r="C22"/>
  <c r="E19"/>
  <c r="D19"/>
  <c r="C19"/>
  <c r="E28" i="27"/>
  <c r="D28"/>
  <c r="C28"/>
  <c r="E25"/>
  <c r="D25"/>
  <c r="C25"/>
  <c r="E22"/>
  <c r="D22"/>
  <c r="C22"/>
  <c r="E19"/>
  <c r="D19"/>
  <c r="C19"/>
  <c r="E15"/>
  <c r="D15"/>
  <c r="C15"/>
  <c r="E28" i="24"/>
  <c r="D28"/>
  <c r="C28"/>
  <c r="E22"/>
  <c r="D22"/>
  <c r="C22"/>
  <c r="E19"/>
  <c r="D19"/>
  <c r="C19"/>
  <c r="E15"/>
  <c r="D15"/>
  <c r="D13" s="1"/>
  <c r="C15"/>
  <c r="C13" s="1"/>
  <c r="E28" i="23"/>
  <c r="D28"/>
  <c r="C28"/>
  <c r="E25"/>
  <c r="D25"/>
  <c r="C25"/>
  <c r="E22"/>
  <c r="D22"/>
  <c r="C22"/>
  <c r="E19"/>
  <c r="D19"/>
  <c r="C19"/>
  <c r="E15"/>
  <c r="E13" s="1"/>
  <c r="D15"/>
  <c r="D13" s="1"/>
  <c r="C15"/>
  <c r="E28" i="26"/>
  <c r="D28"/>
  <c r="C28"/>
  <c r="E25"/>
  <c r="D25"/>
  <c r="C25"/>
  <c r="E22"/>
  <c r="D22"/>
  <c r="C22"/>
  <c r="E19"/>
  <c r="D19"/>
  <c r="C19"/>
  <c r="E15"/>
  <c r="D15"/>
  <c r="D13" s="1"/>
  <c r="C15"/>
  <c r="E28" i="22"/>
  <c r="D28"/>
  <c r="C28"/>
  <c r="E25"/>
  <c r="D25"/>
  <c r="C25"/>
  <c r="C22"/>
  <c r="E19"/>
  <c r="D19"/>
  <c r="C19"/>
  <c r="E15"/>
  <c r="C15"/>
  <c r="E28" i="21"/>
  <c r="D28"/>
  <c r="C28"/>
  <c r="E25"/>
  <c r="D25"/>
  <c r="C25"/>
  <c r="E22"/>
  <c r="D22"/>
  <c r="C22"/>
  <c r="E19"/>
  <c r="D19"/>
  <c r="C19"/>
  <c r="E15"/>
  <c r="D15"/>
  <c r="E15" i="20"/>
  <c r="D15"/>
  <c r="E28"/>
  <c r="D28"/>
  <c r="C28"/>
  <c r="E25"/>
  <c r="D25"/>
  <c r="C25"/>
  <c r="E22"/>
  <c r="D22"/>
  <c r="C22"/>
  <c r="E19"/>
  <c r="D19"/>
  <c r="C19"/>
  <c r="E28" i="19"/>
  <c r="D28"/>
  <c r="C28"/>
  <c r="E25"/>
  <c r="D25"/>
  <c r="C25"/>
  <c r="E22"/>
  <c r="D22"/>
  <c r="C22"/>
  <c r="D16"/>
  <c r="E15"/>
  <c r="D15"/>
  <c r="D13" s="1"/>
  <c r="E28" i="18"/>
  <c r="D28"/>
  <c r="C28"/>
  <c r="E25"/>
  <c r="D25"/>
  <c r="C25"/>
  <c r="E22"/>
  <c r="D22"/>
  <c r="C22"/>
  <c r="E19"/>
  <c r="D19"/>
  <c r="C19"/>
  <c r="D16"/>
  <c r="E28" i="17"/>
  <c r="D28"/>
  <c r="C28"/>
  <c r="E25"/>
  <c r="D25"/>
  <c r="C25"/>
  <c r="E22"/>
  <c r="D22"/>
  <c r="C22"/>
  <c r="E19"/>
  <c r="C19"/>
  <c r="E15" i="12"/>
  <c r="D15"/>
  <c r="C15"/>
  <c r="E28"/>
  <c r="D28"/>
  <c r="C28"/>
  <c r="E25"/>
  <c r="D25"/>
  <c r="C25"/>
  <c r="E22"/>
  <c r="D22"/>
  <c r="C22"/>
  <c r="E19"/>
  <c r="D19"/>
  <c r="C19"/>
  <c r="E28" i="11"/>
  <c r="D28"/>
  <c r="C28"/>
  <c r="E25"/>
  <c r="D25"/>
  <c r="C25"/>
  <c r="E22"/>
  <c r="D22"/>
  <c r="C22"/>
  <c r="E28" i="10"/>
  <c r="D28"/>
  <c r="C28"/>
  <c r="E25"/>
  <c r="D25"/>
  <c r="C25"/>
  <c r="E22"/>
  <c r="D22"/>
  <c r="C22"/>
  <c r="D19"/>
  <c r="E19"/>
  <c r="D15" i="9"/>
  <c r="D13" s="1"/>
  <c r="E28"/>
  <c r="D28"/>
  <c r="C28"/>
  <c r="E25"/>
  <c r="D25"/>
  <c r="C25"/>
  <c r="C22"/>
  <c r="D22"/>
  <c r="E22"/>
  <c r="E15" i="8"/>
  <c r="E13" s="1"/>
  <c r="D15"/>
  <c r="C28"/>
  <c r="D28"/>
  <c r="E28"/>
  <c r="C25"/>
  <c r="D25"/>
  <c r="E25"/>
  <c r="D22"/>
  <c r="E22"/>
  <c r="C19"/>
  <c r="D19"/>
  <c r="E19"/>
  <c r="E28" i="7" l="1"/>
  <c r="D28"/>
  <c r="C28"/>
  <c r="E25"/>
  <c r="D25"/>
  <c r="C25"/>
  <c r="E22"/>
  <c r="D22"/>
  <c r="C22"/>
  <c r="E19"/>
  <c r="D19"/>
  <c r="D15"/>
  <c r="D13" s="1"/>
  <c r="D15" i="6"/>
  <c r="D13" s="1"/>
  <c r="C28"/>
  <c r="D28"/>
  <c r="E28"/>
  <c r="D25"/>
  <c r="E25"/>
  <c r="C25"/>
  <c r="D22"/>
  <c r="E22"/>
  <c r="C22"/>
  <c r="E19"/>
  <c r="D19"/>
  <c r="C19"/>
  <c r="D28" i="2"/>
  <c r="D13"/>
  <c r="D22"/>
  <c r="D19"/>
  <c r="E28"/>
  <c r="E22"/>
  <c r="E19"/>
  <c r="D15" i="10"/>
  <c r="D13" s="1"/>
  <c r="D12" s="1"/>
  <c r="D14" i="37"/>
  <c r="C13"/>
  <c r="D14" i="36"/>
  <c r="C13"/>
  <c r="D12" s="1"/>
  <c r="D31" i="35"/>
  <c r="D14"/>
  <c r="D12"/>
  <c r="D14" i="46"/>
  <c r="D14" i="34"/>
  <c r="C13"/>
  <c r="D12" s="1"/>
  <c r="D14" i="33"/>
  <c r="C13"/>
  <c r="D12" s="1"/>
  <c r="D14" i="32"/>
  <c r="C13"/>
  <c r="D12" s="1"/>
  <c r="D14" i="31"/>
  <c r="C13"/>
  <c r="D14" i="30"/>
  <c r="C13"/>
  <c r="E13" i="29"/>
  <c r="E12" s="1"/>
  <c r="D14"/>
  <c r="C13"/>
  <c r="D12" s="1"/>
  <c r="D14" i="28"/>
  <c r="C13"/>
  <c r="D12" s="1"/>
  <c r="D31" i="27"/>
  <c r="D13" s="1"/>
  <c r="D14"/>
  <c r="C13"/>
  <c r="D14" i="24"/>
  <c r="D14" i="23"/>
  <c r="C13"/>
  <c r="D12" s="1"/>
  <c r="D12" i="27" l="1"/>
  <c r="C13" i="46"/>
  <c r="D12" s="1"/>
  <c r="E13" i="30"/>
  <c r="C12" i="37"/>
  <c r="E13"/>
  <c r="E12" s="1"/>
  <c r="C12" i="36"/>
  <c r="E13"/>
  <c r="E12" s="1"/>
  <c r="E13" i="35"/>
  <c r="E12" s="1"/>
  <c r="C12"/>
  <c r="E13" i="46"/>
  <c r="E12" s="1"/>
  <c r="E13" i="34"/>
  <c r="E12" s="1"/>
  <c r="C12"/>
  <c r="E13" i="33"/>
  <c r="E12" s="1"/>
  <c r="C12"/>
  <c r="E13" i="32"/>
  <c r="E12" s="1"/>
  <c r="C12"/>
  <c r="E13" i="31"/>
  <c r="C12"/>
  <c r="C12" i="30"/>
  <c r="C12" i="29"/>
  <c r="E13" i="28"/>
  <c r="E12" s="1"/>
  <c r="C12"/>
  <c r="E13" i="27"/>
  <c r="E12" s="1"/>
  <c r="C12"/>
  <c r="E13" i="24"/>
  <c r="E12" s="1"/>
  <c r="E12" i="23"/>
  <c r="C12"/>
  <c r="E12" i="31" l="1"/>
  <c r="D13"/>
  <c r="D12" s="1"/>
  <c r="E12" i="30"/>
  <c r="D13"/>
  <c r="D12" s="1"/>
  <c r="C12" i="46"/>
  <c r="D12" i="24"/>
  <c r="C12"/>
  <c r="C13" i="22" l="1"/>
  <c r="C13" i="21"/>
  <c r="C13" i="20"/>
  <c r="C13" i="12"/>
  <c r="C13" i="48" s="1"/>
  <c r="C13" i="11"/>
  <c r="C13" i="10"/>
  <c r="D14" i="6"/>
  <c r="C12" i="7"/>
  <c r="C12" i="6"/>
  <c r="C28" i="2"/>
  <c r="C25"/>
  <c r="C22"/>
  <c r="C19"/>
  <c r="C13"/>
  <c r="C12" i="8" l="1"/>
  <c r="C12" i="2"/>
  <c r="D12" i="6"/>
  <c r="C12" i="22"/>
  <c r="C12" i="21"/>
  <c r="C12" i="20"/>
  <c r="C12" i="18"/>
  <c r="C12" i="11"/>
  <c r="C12" i="10"/>
  <c r="C12" i="12"/>
  <c r="C12" i="48" s="1"/>
  <c r="D14" i="10" l="1"/>
  <c r="D14" i="9"/>
  <c r="D12" l="1"/>
  <c r="D14" i="8"/>
  <c r="D16"/>
  <c r="D14" i="7"/>
  <c r="D14" i="26"/>
  <c r="E13" i="22"/>
  <c r="E12" s="1"/>
  <c r="D14"/>
  <c r="E13" i="21"/>
  <c r="E12" s="1"/>
  <c r="D14"/>
  <c r="D13"/>
  <c r="D12" s="1"/>
  <c r="E13" i="20"/>
  <c r="E12" s="1"/>
  <c r="D14"/>
  <c r="D13"/>
  <c r="D12" s="1"/>
  <c r="D14" i="19"/>
  <c r="E13" i="18"/>
  <c r="E12" s="1"/>
  <c r="D14"/>
  <c r="D12"/>
  <c r="D14" i="17"/>
  <c r="D16"/>
  <c r="D18"/>
  <c r="E13" i="12"/>
  <c r="E12" s="1"/>
  <c r="D14"/>
  <c r="D31"/>
  <c r="D13" s="1"/>
  <c r="E13" i="11"/>
  <c r="E12" s="1"/>
  <c r="D14"/>
  <c r="D31"/>
  <c r="D13" s="1"/>
  <c r="E12" i="6"/>
  <c r="E15" i="2"/>
  <c r="E13" s="1"/>
  <c r="D19" i="17" l="1"/>
  <c r="E12" i="2"/>
  <c r="D12"/>
  <c r="D12" i="7"/>
  <c r="D12" i="22"/>
  <c r="D12" i="12"/>
  <c r="D12" i="11"/>
  <c r="D12" i="8"/>
  <c r="E13" i="9" l="1"/>
  <c r="E12" s="1"/>
  <c r="E12" i="8" l="1"/>
  <c r="E13" i="19"/>
  <c r="E12" s="1"/>
  <c r="C13" i="26" l="1"/>
  <c r="E13"/>
  <c r="E12" l="1"/>
  <c r="C12"/>
  <c r="D12"/>
  <c r="C12" i="17"/>
  <c r="C12" i="19"/>
  <c r="D12" l="1"/>
  <c r="D12" i="17"/>
  <c r="E13"/>
  <c r="E12" l="1"/>
  <c r="E15" i="10"/>
  <c r="E13" s="1"/>
  <c r="E12" l="1"/>
</calcChain>
</file>

<file path=xl/sharedStrings.xml><?xml version="1.0" encoding="utf-8"?>
<sst xmlns="http://schemas.openxmlformats.org/spreadsheetml/2006/main" count="1820" uniqueCount="132">
  <si>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</si>
  <si>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</si>
  <si>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</si>
  <si>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</si>
  <si>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</si>
  <si>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</si>
  <si>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</si>
  <si>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</si>
  <si>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</si>
  <si>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</si>
  <si>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</si>
  <si>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</si>
  <si>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</si>
  <si>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</si>
  <si>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</si>
  <si>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</si>
  <si>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</si>
  <si>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</si>
  <si>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</si>
  <si>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</si>
  <si>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</si>
  <si>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</si>
  <si>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</si>
  <si>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</si>
  <si>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</si>
  <si>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</si>
  <si>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</si>
  <si>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t xml:space="preserve"> </t>
  </si>
  <si>
    <t xml:space="preserve">  </t>
  </si>
  <si>
    <t>КГУ "Средняя школа №1 города Есиль отдела образования Есильского района"</t>
  </si>
  <si>
    <t>КГУ "Средняя школа №2 города Есиль отдела образования Есильского района"</t>
  </si>
  <si>
    <t>КГУ "Средняя школа №3 города Есиль отдела образования Есильского района"</t>
  </si>
  <si>
    <t>КГУ "Средняя школа имени Сайлау Серикова с пришкольным интернатом  отдела образования Есильского района"</t>
  </si>
  <si>
    <t>КГУ "Алматинская начальная школа отдела образования Есильского района Акмолинской области»</t>
  </si>
  <si>
    <t>КГУ "Аксайская средняя школа отдела образования Есильского района Акмолинской области»</t>
  </si>
  <si>
    <t>КГУ "Речная начальная школа отдела образования Есильского района Акмолинской области»</t>
  </si>
  <si>
    <t>КГУ "Жаныспайская основная школа отдела образования Есильского района Акмолинской области»</t>
  </si>
  <si>
    <t>КГУ "Игликская основная школа отдела образования Есильского района Акмолинской области»</t>
  </si>
  <si>
    <t>КГУ "Ковыльненская средняя школа отдела образования Есильского района Акмолинской области»</t>
  </si>
  <si>
    <t>КГУ "Калачевская начальная школа отдела образования Есильского района Акмолинской области»</t>
  </si>
  <si>
    <t>КГУ "Курская средняя школа отдела образования Есильского района Акмолинской области»</t>
  </si>
  <si>
    <t>КГУ "Каракольская средняя школа отдела образования Есильского района Акмолинской области»</t>
  </si>
  <si>
    <t>КГУ "Орловская средняя школа отдела образования Есильского района Акмолинской области»</t>
  </si>
  <si>
    <t>КГУ "Знаменская средняя школа отдела образования Есильского района Акмолинской области»</t>
  </si>
  <si>
    <t>КГУ "Зареченская средняя школа отдела образования Есильского района Акмолинской области»</t>
  </si>
  <si>
    <t>КГУ "Раздольная основная школа отдела образования Есильского района Акмолинской области»</t>
  </si>
  <si>
    <t>КГУ "Двуреченская средняя школа отдела образования Есильского района Акмолинской области»</t>
  </si>
  <si>
    <t>КГУ "Интернациональная средняя школа отдела образования Есильского района Акмолинской области»</t>
  </si>
  <si>
    <t>КГУ "Кумайская основная школа отдела образования Есильского района Акмолинской области»</t>
  </si>
  <si>
    <t>КГУ "Московская средняя школа отдела образования Есильского района Акмолинской области»</t>
  </si>
  <si>
    <t>КГУ "Биртальская начальная школа отдела образования Есильского района Акмолинской области»</t>
  </si>
  <si>
    <t>КГУ "Свободненская средняя школа отдела образования Есильского района Акмолинской области»</t>
  </si>
  <si>
    <t>КГУ "Ейская начальная школа отдела образования Есильского района Акмолинской области»</t>
  </si>
  <si>
    <t>КГУ "Сурганская средняя школа отдела образования Есильского района Акмолинской области»</t>
  </si>
  <si>
    <t>КГУ "Юбилейная средняя школа отдела образования Есильского района Акмолинской области»</t>
  </si>
  <si>
    <t>КГУ "Бузулукская средняя школа отдела образования Есильского района Акмолинской области»</t>
  </si>
  <si>
    <t>КГУ "Ярославская основная школа отдела образования Есильского района Акмолинской области»</t>
  </si>
  <si>
    <t>КГУ "Красивинская средняя  школа отдела образования Есильского района Акмолинской области»</t>
  </si>
  <si>
    <t>2020год</t>
  </si>
  <si>
    <t>связь</t>
  </si>
  <si>
    <t>эл.энергия</t>
  </si>
  <si>
    <t>тепло</t>
  </si>
  <si>
    <t>канализ.</t>
  </si>
  <si>
    <t>по состоянию на "1" апреля 2020г.</t>
  </si>
  <si>
    <t>3.2. Основной персонал - учителя 109099</t>
  </si>
  <si>
    <t>отопл.</t>
  </si>
  <si>
    <t>канал.</t>
  </si>
  <si>
    <t>вода</t>
  </si>
  <si>
    <t>эл/энергия</t>
  </si>
  <si>
    <t>3. Фонд заработной платы  10500/2517</t>
  </si>
  <si>
    <t>2. Всего расходы, тыс.тенге  13200/3254</t>
  </si>
  <si>
    <t>2. Всего расходы, тыс.тенге            137617/36019</t>
  </si>
  <si>
    <t>3. Фонд заработной платы            113620 /28667,1</t>
  </si>
  <si>
    <t>2. Всего расходы, тыс.тенге    27697 / 5870</t>
  </si>
  <si>
    <t>3. Фонд заработной платы           16700 / 3991,2</t>
  </si>
  <si>
    <t>2. Всего расходы, тыс.тенге   75939 / 19780</t>
  </si>
  <si>
    <t>3. Фонд заработной платы          59635 / 14919,7</t>
  </si>
  <si>
    <t>3. Фонд заработной платы   45800/ 11067,1</t>
  </si>
  <si>
    <t>2. Всего расходы, тыс.тенге        63339 / 13936</t>
  </si>
  <si>
    <t>2020 год</t>
  </si>
  <si>
    <t>2. Всего расходы, тыс.тенге    82893 / 21034</t>
  </si>
  <si>
    <t>3. Фонд заработной платы      67313 / 16779,2</t>
  </si>
  <si>
    <t>2. Всего расходы, тыс.тенге   24112 / 3618</t>
  </si>
  <si>
    <t>3. Фонд заработной платы      12592 / 3088,6</t>
  </si>
  <si>
    <t>2. Всего расходы, тыс.тенге  84655 / 18591</t>
  </si>
  <si>
    <t>3. Фонд заработной платы     60611 / 14962,9</t>
  </si>
  <si>
    <t>2. Всего расходы, тыс.тенге     116974 / 26247</t>
  </si>
  <si>
    <t>3. Фонд заработной платы              97902 / 22569,5</t>
  </si>
  <si>
    <t xml:space="preserve">2. Всего расходы, тыс.тенге     85227 / 18386  </t>
  </si>
  <si>
    <t>3. Фонд заработной платы              56800 / 13731,8</t>
  </si>
  <si>
    <t>2. Всего расходы, тыс.тенге   86321 / 20116</t>
  </si>
  <si>
    <t>3. Фонд заработной платы    66000 / 16205,2</t>
  </si>
  <si>
    <t>3. Фонд заработной платы      74071 / 18514,3</t>
  </si>
  <si>
    <t>2. Всего расходы, тыс.тенге    93084 / 25043</t>
  </si>
  <si>
    <t>3. Фонд заработной платы          28900 / 7213,7</t>
  </si>
  <si>
    <t>2. Всего расходы, тыс.тенге    41890 / 9081</t>
  </si>
  <si>
    <t>2. Всего расходы, тыс.тенге                 99324 / 28192</t>
  </si>
  <si>
    <t>3. Фонд заработной платы                84200 / 20943,3</t>
  </si>
  <si>
    <t>3. Фонд заработной платы       57200 / 14264,1</t>
  </si>
  <si>
    <t>2. Всего расходы, тыс.тенге             84093 / 20642</t>
  </si>
  <si>
    <t>3. Фонд заработной платы        46595 / 11515,4</t>
  </si>
  <si>
    <t>2. Всего расходы, тыс.тенге         54158 / 13118</t>
  </si>
  <si>
    <t>3. Фонд заработной платы        99500 / 24771,2</t>
  </si>
  <si>
    <t>2. Всего расходы, тыс.тенге        123300/ 29656</t>
  </si>
  <si>
    <t>3. Фонд заработной платы    10300 / 2556,9</t>
  </si>
  <si>
    <t>2. Всего расходы, тыс.тенге    17940 / 4237</t>
  </si>
  <si>
    <t>3. Фонд заработной платы        98800 / 24394,4</t>
  </si>
  <si>
    <t>2. Всего расходы, тыс.тенге   137400 / 33280</t>
  </si>
  <si>
    <t>3. Фонд заработной платы         13000 / 3221,2</t>
  </si>
  <si>
    <t>2. Всего расходы, тыс.тенге     26400 / 6550</t>
  </si>
  <si>
    <t>по состоянию на "1" апреля 2020 г.</t>
  </si>
  <si>
    <t>3. Фонд заработной платы            53600 / 13797,8</t>
  </si>
  <si>
    <t>2. Всего расходы, тыс.тенге               74915 / 17270</t>
  </si>
  <si>
    <t>по состоянию на "1" апреля 2020.</t>
  </si>
  <si>
    <t>3. Фонд заработной платы             85600 / 21280,7</t>
  </si>
  <si>
    <t>2. Всего расходы, тыс.тенге         110400 / 26040</t>
  </si>
  <si>
    <t>3. Фонд заработной платы           59800 / 14886,5</t>
  </si>
  <si>
    <t>2. Всего расходы, тыс.тенге        81320 / 20957</t>
  </si>
  <si>
    <t>3. Фонд заработной платы        40850 / 10159,5</t>
  </si>
  <si>
    <t>2. Всего расходы, тыс.тенге        55500 / 13688</t>
  </si>
  <si>
    <t>3. Фонд заработной платы            160700 / 40089,1</t>
  </si>
  <si>
    <t>2. Всего расходы, тыс.тенге             197000 / 55697</t>
  </si>
  <si>
    <t>2. Всего расходы, тыс.тенге           318000 / 73122</t>
  </si>
  <si>
    <t>3. Фонд заработной платы         235500 / 58607,4</t>
  </si>
  <si>
    <t>3. Фонд заработной платы   113000 /28095</t>
  </si>
  <si>
    <t>2. Всего расходы, тыс.тенге                172000 / 40483</t>
  </si>
  <si>
    <t>3. Фонд заработной платы  137000 / 34163,1</t>
  </si>
  <si>
    <t>2. Всего расходы, тыс.тенге  485900 /43764</t>
  </si>
  <si>
    <t>3. Фонд заработной платы             105400 / 26272,7</t>
  </si>
  <si>
    <t>2. Всего расходы, тыс.тенге            192000 / 35908</t>
  </si>
  <si>
    <t xml:space="preserve">3. Фонд заработной платы             </t>
  </si>
  <si>
    <t xml:space="preserve">2. Всего расходы, тыс.тенге             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</si>
</sst>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6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0" xfId="0" applyNumberFormat="1" applyFont="1"/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4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/>
    <xf numFmtId="0" fontId="2" fillId="0" borderId="0" xfId="0" applyFont="1" applyFill="1"/>
    <xf numFmtId="0" fontId="4" fillId="0" borderId="0" xfId="0" applyFont="1" applyFill="1"/>
    <xf numFmtId="164" fontId="2" fillId="0" borderId="0" xfId="0" applyNumberFormat="1" applyFont="1" applyFill="1"/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  <xf numFmtId="0" fontId="8" fillId="0" borderId="0" xfId="0" applyFont="1" applyFill="1"/>
    <xf numFmtId="0" fontId="9" fillId="0" borderId="2" xfId="0" applyFont="1" applyFill="1" applyBorder="1"/>
    <xf numFmtId="0" fontId="9" fillId="2" borderId="2" xfId="0" applyFont="1" applyFill="1" applyBorder="1"/>
    <xf numFmtId="0" fontId="9" fillId="0" borderId="2" xfId="0" applyFont="1" applyBorder="1"/>
    <xf numFmtId="1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8" fillId="0" borderId="0" xfId="0" applyFont="1"/>
    <xf numFmtId="0" fontId="2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164" fontId="8" fillId="0" borderId="0" xfId="0" applyNumberFormat="1" applyFont="1" applyFill="1"/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3" borderId="2" xfId="0" applyFont="1" applyFill="1" applyBorder="1"/>
    <xf numFmtId="164" fontId="2" fillId="0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E33"/>
  <sheetViews>
    <sheetView tabSelected="1" topLeftCell="A11" workbookViewId="0">
      <selection activeCell="J19" sqref="J19"/>
    </sheetView>
  </sheetViews>
  <sheetFormatPr defaultColWidth="9.140625" defaultRowHeight="20.25"/>
  <cols>
    <col min="1" max="1" width="69.42578125" style="2" customWidth="1"/>
    <col min="2" max="2" width="9.140625" style="30"/>
    <col min="3" max="3" width="16.5703125" style="31" customWidth="1"/>
    <col min="4" max="4" width="12" style="31" customWidth="1"/>
    <col min="5" max="5" width="13.28515625" style="31" customWidth="1"/>
    <col min="6" max="16384" width="9.140625" style="2"/>
  </cols>
  <sheetData>
    <row r="1" spans="1:5">
      <c r="A1" s="58" t="s">
        <v>12</v>
      </c>
      <c r="B1" s="58"/>
      <c r="C1" s="58"/>
      <c r="D1" s="58"/>
      <c r="E1" s="58"/>
    </row>
    <row r="2" spans="1:5">
      <c r="A2" s="58" t="s">
        <v>63</v>
      </c>
      <c r="B2" s="58"/>
      <c r="C2" s="58"/>
      <c r="D2" s="58"/>
      <c r="E2" s="58"/>
    </row>
    <row r="3" spans="1:5">
      <c r="A3" s="1"/>
    </row>
    <row r="4" spans="1:5">
      <c r="A4" s="59" t="s">
        <v>29</v>
      </c>
      <c r="B4" s="59"/>
      <c r="C4" s="59"/>
      <c r="D4" s="59"/>
      <c r="E4" s="59"/>
    </row>
    <row r="5" spans="1:5" ht="15.75" customHeight="1">
      <c r="A5" s="60" t="s">
        <v>13</v>
      </c>
      <c r="B5" s="60"/>
      <c r="C5" s="60"/>
      <c r="D5" s="60"/>
      <c r="E5" s="60"/>
    </row>
    <row r="6" spans="1:5">
      <c r="A6" s="4"/>
    </row>
    <row r="7" spans="1:5">
      <c r="A7" s="13" t="s">
        <v>14</v>
      </c>
    </row>
    <row r="8" spans="1:5">
      <c r="A8" s="1"/>
    </row>
    <row r="9" spans="1:5">
      <c r="A9" s="61" t="s">
        <v>24</v>
      </c>
      <c r="B9" s="62" t="s">
        <v>15</v>
      </c>
      <c r="C9" s="63" t="s">
        <v>58</v>
      </c>
      <c r="D9" s="63"/>
      <c r="E9" s="63"/>
    </row>
    <row r="10" spans="1:5" ht="40.5">
      <c r="A10" s="61"/>
      <c r="B10" s="62"/>
      <c r="C10" s="32" t="s">
        <v>16</v>
      </c>
      <c r="D10" s="32" t="s">
        <v>17</v>
      </c>
      <c r="E10" s="33" t="s">
        <v>11</v>
      </c>
    </row>
    <row r="11" spans="1:5">
      <c r="A11" s="5" t="s">
        <v>18</v>
      </c>
      <c r="B11" s="34" t="s">
        <v>10</v>
      </c>
      <c r="C11" s="27">
        <f>'СШ №1'!C11+'СШ №2'!C11+'СШ №3'!C11+'СШ Серикова'!C11+'Алматинская НШ'!C11+аксай!C11+речная!C11+жаныспай!C11+иглик!C11+ковыльный!C11+калачи!C11+курский!C11+каракол!C11+орловка!C11+знаменка!C11+заречный!C11+Раздольное!C11+двуречный!C11+Интернациональный!C11+кумайская!C11+московская!C11+мирненская!C11+свободненская!C11+ейский!C11+сурган!C11+юбилейное!C11+бузулукская!C11+ярославка!C11+красивое!C11</f>
        <v>3870</v>
      </c>
      <c r="D11" s="27">
        <f>'СШ №1'!D11+'СШ №2'!D11+'СШ №3'!D11+'СШ Серикова'!D11+'Алматинская НШ'!D11+аксай!D11+речная!D11+жаныспай!D11+иглик!D11+ковыльный!D11+калачи!D11+курский!D11+каракол!D11+орловка!D11+знаменка!D11+заречный!D11+Раздольное!D11+двуречный!D11+Интернациональный!D11+кумайская!D11+московская!D11+мирненская!D11+свободненская!D11+ейский!D11+сурган!D11+юбилейное!D11+бузулукская!D11+ярославка!D11+красивое!D11</f>
        <v>3870</v>
      </c>
      <c r="E11" s="27">
        <f>'СШ №1'!E11+'СШ №2'!E11+'СШ №3'!E11+'СШ Серикова'!E11+'Алматинская НШ'!E11+аксай!E11+речная!E11+жаныспай!E11+иглик!E11+ковыльный!E11+калачи!E11+курский!E11+каракол!E11+орловка!E11+знаменка!E11+заречный!E11+Раздольное!E11+двуречный!E11+Интернациональный!E11+кумайская!E11+московская!E11+мирненская!E11+свободненская!E11+ейский!E11+сурган!E11+юбилейное!E11+бузулукская!E11+ярославка!E11+красивое!E11</f>
        <v>3870</v>
      </c>
    </row>
    <row r="12" spans="1:5" ht="25.5">
      <c r="A12" s="10" t="s">
        <v>20</v>
      </c>
      <c r="B12" s="34" t="s">
        <v>2</v>
      </c>
      <c r="C12" s="27">
        <f>'СШ №1'!C12+'СШ №2'!C12+'СШ №3'!C12+'СШ Серикова'!C12+'Алматинская НШ'!C12+аксай!C12+речная!C12+жаныспай!C12+иглик!C12+ковыльный!C12+калачи!C12+курский!C12+каракол!C12+орловка!C12+знаменка!C12+заречный!C12+Раздольное!C12+двуречный!C12+Интернациональный!C12+кумайская!C12+московская!C12+мирненская!C12+свободненская!C12+ейский!C12+сурган!C12+юбилейное!C12+бузулукская!C12+ярославка!C12+красивое!C12</f>
        <v>39429.006390346258</v>
      </c>
      <c r="D12" s="27">
        <f>'СШ №1'!D12+'СШ №2'!D12+'СШ №3'!D12+'СШ Серикова'!D12+'Алматинская НШ'!D12+аксай!D12+речная!D12+жаныспай!D12+иглик!D12+ковыльный!D12+калачи!D12+курский!D12+каракол!D12+орловка!D12+знаменка!D12+заречный!D12+Раздольное!D12+двуречный!D12+Интернациональный!D12+кумайская!D12+московская!D12+мирненская!D12+свободненская!D12+ейский!D12+сурган!D12+юбилейное!D12+бузулукская!D12+ярославка!D12+красивое!D12</f>
        <v>9247.3377697421456</v>
      </c>
      <c r="E12" s="27">
        <f>'СШ №1'!E12+'СШ №2'!E12+'СШ №3'!E12+'СШ Серикова'!E12+'Алматинская НШ'!E12+аксай!E12+речная!E12+жаныспай!E12+иглик!E12+ковыльный!E12+калачи!E12+курский!E12+каракол!E12+орловка!E12+знаменка!E12+заречный!E12+Раздольное!E12+двуречный!E12+Интернациональный!E12+кумайская!E12+московская!E12+мирненская!E12+свободненская!E12+ейский!E12+сурган!E12+юбилейное!E12+бузулукская!E12+ярославка!E12+красивое!E12</f>
        <v>9247.3377697421456</v>
      </c>
    </row>
    <row r="13" spans="1:5" ht="25.5">
      <c r="A13" s="5" t="s">
        <v>131</v>
      </c>
      <c r="B13" s="34" t="s">
        <v>2</v>
      </c>
      <c r="C13" s="27">
        <f>'СШ №1'!C13+'СШ №2'!C13+'СШ №3'!C13+'СШ Серикова'!C13+'Алматинская НШ'!C13+аксай!C13+речная!C13+жаныспай!C13+иглик!C13+ковыльный!C13+калачи!C13+курский!C13+каракол!C13+орловка!C13+знаменка!C13+заречный!C13+Раздольное!C13+двуречный!C13+Интернациональный!C13+кумайская!C13+московская!C13+мирненская!C13+свободненская!C13+ейский!C13+сурган!C13+юбилейное!C13+бузулукская!C13+ярославка!C13+красивое!C13</f>
        <v>3162968</v>
      </c>
      <c r="D13" s="27">
        <f>'СШ №1'!D13+'СШ №2'!D13+'СШ №3'!D13+'СШ Серикова'!D13+'Алматинская НШ'!D13+аксай!D13+речная!D13+жаныспай!D13+иглик!D13+ковыльный!D13+калачи!D13+курский!D13+каракол!D13+орловка!D13+знаменка!D13+заречный!D13+Раздольное!D13+двуречный!D13+Интернациональный!D13+кумайская!D13+московская!D13+мирненская!D13+свободненская!D13+ейский!D13+сурган!D13+юбилейное!D13+бузулукская!D13+ярославка!D13+красивое!D13</f>
        <v>683579.3</v>
      </c>
      <c r="E13" s="27">
        <f>'СШ №1'!E13+'СШ №2'!E13+'СШ №3'!E13+'СШ Серикова'!E13+'Алматинская НШ'!E13+аксай!E13+речная!E13+жаныспай!E13+иглик!E13+ковыльный!E13+калачи!E13+курский!E13+каракол!E13+орловка!E13+знаменка!E13+заречный!E13+Раздольное!E13+двуречный!E13+Интернациональный!E13+кумайская!E13+московская!E13+мирненская!E13+свободненская!E13+ейский!E13+сурган!E13+юбилейное!E13+бузулукская!E13+ярославка!E13+красивое!E13</f>
        <v>683579.3</v>
      </c>
    </row>
    <row r="14" spans="1:5">
      <c r="A14" s="8" t="s">
        <v>0</v>
      </c>
      <c r="B14" s="35"/>
      <c r="C14" s="27">
        <f>'СШ №1'!C14+'СШ №2'!C14+'СШ №3'!C14+'СШ Серикова'!C14+'Алматинская НШ'!C14+аксай!C14+речная!C14+жаныспай!C14+иглик!C14+ковыльный!C14+калачи!C14+курский!C14+каракол!C14+орловка!C14+знаменка!C14+заречный!C14+Раздольное!C14+двуречный!C14+Интернациональный!C14+кумайская!C14+московская!C14+мирненская!C14+свободненская!C14+ейский!C14+сурган!C14+юбилейное!C14+бузулукская!C14+ярославка!C14+красивое!C14</f>
        <v>0</v>
      </c>
      <c r="D14" s="27">
        <v>0</v>
      </c>
      <c r="E14" s="27">
        <v>0</v>
      </c>
    </row>
    <row r="15" spans="1:5" s="18" customFormat="1" ht="25.5">
      <c r="A15" s="16" t="s">
        <v>130</v>
      </c>
      <c r="B15" s="34" t="s">
        <v>2</v>
      </c>
      <c r="C15" s="27">
        <f>'СШ №1'!C15+'СШ №2'!C15+'СШ №3'!C15+'СШ Серикова'!C15+'Алматинская НШ'!C15+аксай!C15+речная!C15+жаныспай!C15+иглик!C15+ковыльный!C15+калачи!C15+курский!C15+каракол!C15+орловка!C15+знаменка!C15+заречный!C15+Раздольное!C15+двуречный!C15+Интернациональный!C15+кумайская!C15+московская!C15+мирненская!C15+свободненская!C15+ейский!C15+сурган!C15+юбилейное!C15+бузулукская!C15+ярославка!C15+красивое!C15</f>
        <v>2111489</v>
      </c>
      <c r="D15" s="27">
        <f>'СШ №1'!D15+'СШ №2'!D15+'СШ №3'!D15+'СШ Серикова'!D15+'Алматинская НШ'!D15+аксай!D15+речная!D15+жаныспай!D15+иглик!D15+ковыльный!D15+калачи!D15+курский!D15+каракол!D15+орловка!D15+знаменка!D15+заречный!D15+Раздольное!D15+двуречный!D15+Интернациональный!D15+кумайская!D15+московская!D15+мирненская!D15+свободненская!D15+ейский!D15+сурган!D15+юбилейное!D15+бузулукская!D15+ярославка!D15+красивое!D15</f>
        <v>523245.60000000009</v>
      </c>
      <c r="E15" s="27">
        <f>'СШ №1'!E15+'СШ №2'!E15+'СШ №3'!E15+'СШ Серикова'!E15+'Алматинская НШ'!E15+аксай!E15+речная!E15+жаныспай!E15+иглик!E15+ковыльный!E15+калачи!E15+курский!E15+каракол!E15+орловка!E15+знаменка!E15+заречный!E15+Раздольное!E15+двуречный!E15+Интернациональный!E15+кумайская!E15+московская!E15+мирненская!E15+свободненская!E15+ейский!E15+сурган!E15+юбилейное!E15+бузулукская!E15+ярославка!E15+красивое!E15</f>
        <v>523245.60000000009</v>
      </c>
    </row>
    <row r="16" spans="1:5" s="18" customFormat="1">
      <c r="A16" s="19" t="s">
        <v>1</v>
      </c>
      <c r="B16" s="35"/>
      <c r="C16" s="27">
        <f>'СШ №1'!C16+'СШ №2'!C16+'СШ №3'!C16+'СШ Серикова'!C16+'Алматинская НШ'!C16+аксай!C16+речная!C16+жаныспай!C16+иглик!C16+ковыльный!C16+калачи!C16+курский!C16+каракол!C16+орловка!C16+знаменка!C16+заречный!C16+Раздольное!C16+двуречный!C16+Интернациональный!C16+кумайская!C16+московская!C16+мирненская!C16+свободненская!C16+ейский!C16+сурган!C16+юбилейное!C16+бузулукская!C16+ярославка!C16+красивое!C16</f>
        <v>0</v>
      </c>
      <c r="D16" s="27">
        <v>0</v>
      </c>
      <c r="E16" s="27">
        <v>0</v>
      </c>
    </row>
    <row r="17" spans="1:5" s="18" customFormat="1" ht="25.5">
      <c r="A17" s="20" t="s">
        <v>25</v>
      </c>
      <c r="B17" s="34" t="s">
        <v>2</v>
      </c>
      <c r="C17" s="27">
        <f>'СШ №1'!C17+'СШ №2'!C17+'СШ №3'!C17+'СШ Серикова'!C17+'Алматинская НШ'!C17+аксай!C17+речная!C17+жаныспай!C17+иглик!C17+ковыльный!C17+калачи!C17+курский!C17+каракол!C17+орловка!C17+знаменка!C17+заречный!C17+Раздольное!C17+двуречный!C17+Интернациональный!C17+кумайская!C17+московская!C17+мирненская!C17+свободненская!C17+ейский!C17+сурган!C17+юбилейное!C17+бузулукская!C17+ярославка!C17+красивое!C17</f>
        <v>149709</v>
      </c>
      <c r="D17" s="27">
        <f>'СШ №1'!D17+'СШ №2'!D17+'СШ №3'!D17+'СШ Серикова'!D17+'Алматинская НШ'!D17+аксай!D17+речная!D17+жаныспай!D17+иглик!D17+ковыльный!D17+калачи!D17+курский!D17+каракол!D17+орловка!D17+знаменка!D17+заречный!D17+Раздольное!D17+двуречный!D17+Интернациональный!D17+кумайская!D17+московская!D17+мирненская!D17+свободненская!D17+ейский!D17+сурган!D17+юбилейное!D17+бузулукская!D17+ярославка!D17+красивое!D17</f>
        <v>38745.000000000015</v>
      </c>
      <c r="E17" s="27">
        <f>'СШ №1'!E17+'СШ №2'!E17+'СШ №3'!E17+'СШ Серикова'!E17+'Алматинская НШ'!E17+аксай!E17+речная!E17+жаныспай!E17+иглик!E17+ковыльный!E17+калачи!E17+курский!E17+каракол!E17+орловка!E17+знаменка!E17+заречный!E17+Раздольное!E17+двуречный!E17+Интернациональный!E17+кумайская!E17+московская!E17+мирненская!E17+свободненская!E17+ейский!E17+сурган!E17+юбилейное!E17+бузулукская!E17+ярославка!E17+красивое!E17</f>
        <v>38745.000000000015</v>
      </c>
    </row>
    <row r="18" spans="1:5" s="18" customFormat="1">
      <c r="A18" s="21" t="s">
        <v>4</v>
      </c>
      <c r="B18" s="36" t="s">
        <v>3</v>
      </c>
      <c r="C18" s="27">
        <f>'СШ №1'!C18+'СШ №2'!C18+'СШ №3'!C18+'СШ Серикова'!C18+'Алматинская НШ'!C18+аксай!C18+речная!C18+жаныспай!C18+иглик!C18+ковыльный!C18+калачи!C18+курский!C18+каракол!C18+орловка!C18+знаменка!C18+заречный!C18+Раздольное!C18+двуречный!C18+Интернациональный!C18+кумайская!C18+московская!C18+мирненская!C18+свободненская!C18+ейский!C18+сурган!C18+юбилейное!C18+бузулукская!C18+ярославка!C18+красивое!C18</f>
        <v>74</v>
      </c>
      <c r="D18" s="27">
        <f>'СШ №1'!D18+'СШ №2'!D18+'СШ №3'!D18+'СШ Серикова'!D18+'Алматинская НШ'!D18+аксай!D18+речная!D18+жаныспай!D18+иглик!D18+ковыльный!D18+калачи!D18+курский!D18+каракол!D18+орловка!D18+знаменка!D18+заречный!D18+Раздольное!D18+двуречный!D18+Интернациональный!D18+кумайская!D18+московская!D18+мирненская!D18+свободненская!D18+ейский!D18+сурган!D18+юбилейное!D18+бузулукская!D18+ярославка!D18+красивое!D18</f>
        <v>74</v>
      </c>
      <c r="E18" s="27">
        <f>'СШ №1'!E18+'СШ №2'!E18+'СШ №3'!E18+'СШ Серикова'!E18+'Алматинская НШ'!E18+аксай!E18+речная!E18+жаныспай!E18+иглик!E18+ковыльный!E18+калачи!E18+курский!E18+каракол!E18+орловка!E18+знаменка!E18+заречный!E18+Раздольное!E18+двуречный!E18+Интернациональный!E18+кумайская!E18+московская!E18+мирненская!E18+свободненская!E18+ейский!E18+сурган!E18+юбилейное!E18+бузулукская!E18+ярославка!E18+красивое!E18</f>
        <v>74</v>
      </c>
    </row>
    <row r="19" spans="1:5" s="18" customFormat="1" ht="21.95" customHeight="1">
      <c r="A19" s="21" t="s">
        <v>22</v>
      </c>
      <c r="B19" s="34" t="s">
        <v>23</v>
      </c>
      <c r="C19" s="27">
        <f>'СШ №1'!C19+'СШ №2'!C19+'СШ №3'!C19+'СШ Серикова'!C19+'Алматинская НШ'!C19+аксай!C19+речная!C19+жаныспай!C19+иглик!C19+ковыльный!C19+калачи!C19+курский!C19+каракол!C19+орловка!C19+знаменка!C19+заречный!C19+Раздольное!C19+двуречный!C19+Интернациональный!C19+кумайская!C19+московская!C19+мирненская!C19+свободненская!C19+ейский!C19+сурган!C19+юбилейное!C19+бузулукская!C19+ярославка!C19+красивое!C19</f>
        <v>3932194.4444444445</v>
      </c>
      <c r="D19" s="27">
        <f>D17*1000/3/D18</f>
        <v>174527.0270270271</v>
      </c>
      <c r="E19" s="27">
        <f>E17*1000/3/E18</f>
        <v>174527.0270270271</v>
      </c>
    </row>
    <row r="20" spans="1:5" s="18" customFormat="1" ht="25.5">
      <c r="A20" s="20" t="s">
        <v>26</v>
      </c>
      <c r="B20" s="34" t="s">
        <v>2</v>
      </c>
      <c r="C20" s="27">
        <f>'СШ №1'!C20+'СШ №2'!C20+'СШ №3'!C20+'СШ Серикова'!C20+'Алматинская НШ'!C20+аксай!C20+речная!C20+жаныспай!C20+иглик!C20+ковыльный!C20+калачи!C20+курский!C20+каракол!C20+орловка!C20+знаменка!C20+заречный!C20+Раздольное!C20+двуречный!C20+Интернациональный!C20+кумайская!C20+московская!C20+мирненская!C20+свободненская!C20+ейский!C20+сурган!C20+юбилейное!C20+бузулукская!C20+ярославка!C20+красивое!C20</f>
        <v>1347626</v>
      </c>
      <c r="D20" s="27">
        <f>'СШ №1'!D20+'СШ №2'!D20+'СШ №3'!D20+'СШ Серикова'!D20+'Алматинская НШ'!D20+аксай!D20+речная!D20+жаныспай!D20+иглик!D20+ковыльный!D20+калачи!D20+курский!D20+каракол!D20+орловка!D20+знаменка!D20+заречный!D20+Раздольное!D20+двуречный!D20+Интернациональный!D20+кумайская!D20+московская!D20+мирненская!D20+свободненская!D20+ейский!D20+сурган!D20+юбилейное!D20+бузулукская!D20+ярославка!D20+красивое!D20</f>
        <v>351853.89999999997</v>
      </c>
      <c r="E20" s="27">
        <f>'СШ №1'!E20+'СШ №2'!E20+'СШ №3'!E20+'СШ Серикова'!E20+'Алматинская НШ'!E20+аксай!E20+речная!E20+жаныспай!E20+иглик!E20+ковыльный!E20+калачи!E20+курский!E20+каракол!E20+орловка!E20+знаменка!E20+заречный!E20+Раздольное!E20+двуречный!E20+Интернациональный!E20+кумайская!E20+московская!E20+мирненская!E20+свободненская!E20+ейский!E20+сурган!E20+юбилейное!E20+бузулукская!E20+ярославка!E20+красивое!E20</f>
        <v>351853.89999999997</v>
      </c>
    </row>
    <row r="21" spans="1:5" s="18" customFormat="1">
      <c r="A21" s="21" t="s">
        <v>4</v>
      </c>
      <c r="B21" s="36" t="s">
        <v>3</v>
      </c>
      <c r="C21" s="27">
        <f>'СШ №1'!C21+'СШ №2'!C21+'СШ №3'!C21+'СШ Серикова'!C21+'Алматинская НШ'!C21+аксай!C21+речная!C21+жаныспай!C21+иглик!C21+ковыльный!C21+калачи!C21+курский!C21+каракол!C21+орловка!C21+знаменка!C21+заречный!C21+Раздольное!C21+двуречный!C21+Интернациональный!C21+кумайская!C21+московская!C21+мирненская!C21+свободненская!C21+ейский!C21+сурган!C21+юбилейное!C21+бузулукская!C21+ярославка!C21+красивое!C21</f>
        <v>579</v>
      </c>
      <c r="D21" s="27">
        <f>'СШ №1'!D21+'СШ №2'!D21+'СШ №3'!D21+'СШ Серикова'!D21+'Алматинская НШ'!D21+аксай!D21+речная!D21+жаныспай!D21+иглик!D21+ковыльный!D21+калачи!D21+курский!D21+каракол!D21+орловка!D21+знаменка!D21+заречный!D21+Раздольное!D21+двуречный!D21+Интернациональный!D21+кумайская!D21+московская!D21+мирненская!D21+свободненская!D21+ейский!D21+сурган!D21+юбилейное!D21+бузулукская!D21+ярославка!D21+красивое!D21</f>
        <v>579</v>
      </c>
      <c r="E21" s="27">
        <f>'СШ №1'!E21+'СШ №2'!E21+'СШ №3'!E21+'СШ Серикова'!E21+'Алматинская НШ'!E21+аксай!E21+речная!E21+жаныспай!E21+иглик!E21+ковыльный!E21+калачи!E21+курский!E21+каракол!E21+орловка!E21+знаменка!E21+заречный!E21+Раздольное!E21+двуречный!E21+Интернациональный!E21+кумайская!E21+московская!E21+мирненская!E21+свободненская!E21+ейский!E21+сурган!E21+юбилейное!E21+бузулукская!E21+ярославка!E21+красивое!E21</f>
        <v>579</v>
      </c>
    </row>
    <row r="22" spans="1:5" s="18" customFormat="1" ht="21.95" customHeight="1">
      <c r="A22" s="21" t="s">
        <v>22</v>
      </c>
      <c r="B22" s="34" t="s">
        <v>23</v>
      </c>
      <c r="C22" s="27">
        <f>'СШ №1'!C22+'СШ №2'!C22+'СШ №3'!C22+'СШ Серикова'!C22+'Алматинская НШ'!C22+аксай!C22+речная!C22+жаныспай!C22+иглик!C22+ковыльный!C22+калачи!C22+курский!C22+каракол!C22+орловка!C22+знаменка!C22+заречный!C22+Раздольное!C22+двуречный!C22+Интернациональный!C22+кумайская!C22+московская!C22+мирненская!C22+свободненская!C22+ейский!C22+сурган!C22+юбилейное!C22+бузулукская!C22+ярославка!C22+красивое!C22</f>
        <v>5576205.216421281</v>
      </c>
      <c r="D22" s="27">
        <f>D20*1000/3/D21</f>
        <v>202564.13356361538</v>
      </c>
      <c r="E22" s="27">
        <f>E20*1000/3/E21</f>
        <v>202564.13356361538</v>
      </c>
    </row>
    <row r="23" spans="1:5" s="18" customFormat="1" ht="39">
      <c r="A23" s="23" t="s">
        <v>21</v>
      </c>
      <c r="B23" s="34" t="s">
        <v>2</v>
      </c>
      <c r="C23" s="27">
        <f>'СШ №1'!C23+'СШ №2'!C23+'СШ №3'!C23+'СШ Серикова'!C23+'Алматинская НШ'!C23+аксай!C23+речная!C23+жаныспай!C23+иглик!C23+ковыльный!C23+калачи!C23+курский!C23+каракол!C23+орловка!C23+знаменка!C23+заречный!C23+Раздольное!C23+двуречный!C23+Интернациональный!C23+кумайская!C23+московская!C23+мирненская!C23+свободненская!C23+ейский!C23+сурган!C23+юбилейное!C23+бузулукская!C23+ярославка!C23+красивое!C23</f>
        <v>138755</v>
      </c>
      <c r="D23" s="27">
        <f>'СШ №1'!D23+'СШ №2'!D23+'СШ №3'!D23+'СШ Серикова'!D23+'Алматинская НШ'!D23+аксай!D23+речная!D23+жаныспай!D23+иглик!D23+ковыльный!D23+калачи!D23+курский!D23+каракол!D23+орловка!D23+знаменка!D23+заречный!D23+Раздольное!D23+двуречный!D23+Интернациональный!D23+кумайская!D23+московская!D23+мирненская!D23+свободненская!D23+ейский!D23+сурган!D23+юбилейное!D23+бузулукская!D23+ярославка!D23+красивое!D23</f>
        <v>36129.9</v>
      </c>
      <c r="E23" s="27">
        <f>'СШ №1'!E23+'СШ №2'!E23+'СШ №3'!E23+'СШ Серикова'!E23+'Алматинская НШ'!E23+аксай!E23+речная!E23+жаныспай!E23+иглик!E23+ковыльный!E23+калачи!E23+курский!E23+каракол!E23+орловка!E23+знаменка!E23+заречный!E23+Раздольное!E23+двуречный!E23+Интернациональный!E23+кумайская!E23+московская!E23+мирненская!E23+свободненская!E23+ейский!E23+сурган!E23+юбилейное!E23+бузулукская!E23+ярославка!E23+красивое!E23</f>
        <v>36129.9</v>
      </c>
    </row>
    <row r="24" spans="1:5" s="18" customFormat="1">
      <c r="A24" s="21" t="s">
        <v>4</v>
      </c>
      <c r="B24" s="36" t="s">
        <v>3</v>
      </c>
      <c r="C24" s="27">
        <f>'СШ №1'!C24+'СШ №2'!C24+'СШ №3'!C24+'СШ Серикова'!C24+'Алматинская НШ'!C24+аксай!C24+речная!C24+жаныспай!C24+иглик!C24+ковыльный!C24+калачи!C24+курский!C24+каракол!C24+орловка!C24+знаменка!C24+заречный!C24+Раздольное!C24+двуречный!C24+Интернациональный!C24+кумайская!C24+московская!C24+мирненская!C24+свободненская!C24+ейский!C24+сурган!C24+юбилейное!C24+бузулукская!C24+ярославка!C24+красивое!C24</f>
        <v>107.5</v>
      </c>
      <c r="D24" s="27">
        <f>'СШ №1'!D24+'СШ №2'!D24+'СШ №3'!D24+'СШ Серикова'!D24+'Алматинская НШ'!D24+аксай!D24+речная!D24+жаныспай!D24+иглик!D24+ковыльный!D24+калачи!D24+курский!D24+каракол!D24+орловка!D24+знаменка!D24+заречный!D24+Раздольное!D24+двуречный!D24+Интернациональный!D24+кумайская!D24+московская!D24+мирненская!D24+свободненская!D24+ейский!D24+сурган!D24+юбилейное!D24+бузулукская!D24+ярославка!D24+красивое!D24</f>
        <v>107.5</v>
      </c>
      <c r="E24" s="27">
        <f>'СШ №1'!E24+'СШ №2'!E24+'СШ №3'!E24+'СШ Серикова'!E24+'Алматинская НШ'!E24+аксай!E24+речная!E24+жаныспай!E24+иглик!E24+ковыльный!E24+калачи!E24+курский!E24+каракол!E24+орловка!E24+знаменка!E24+заречный!E24+Раздольное!E24+двуречный!E24+Интернациональный!E24+кумайская!E24+московская!E24+мирненская!E24+свободненская!E24+ейский!E24+сурган!E24+юбилейное!E24+бузулукская!E24+ярославка!E24+красивое!E24</f>
        <v>107.5</v>
      </c>
    </row>
    <row r="25" spans="1:5" s="18" customFormat="1" ht="21.95" customHeight="1">
      <c r="A25" s="21" t="s">
        <v>22</v>
      </c>
      <c r="B25" s="34" t="s">
        <v>23</v>
      </c>
      <c r="C25" s="27">
        <f>'СШ №1'!C25+'СШ №2'!C25+'СШ №3'!C25+'СШ Серикова'!C25+'Алматинская НШ'!C25+аксай!C25+речная!C25+жаныспай!C25+иглик!C25+ковыльный!C25+калачи!C25+курский!C25+каракол!C25+орловка!C25+знаменка!C25+заречный!C25+Раздольное!C25+двуречный!C25+Интернациональный!C25+кумайская!C25+московская!C25+мирненская!C25+свободненская!C25+ейский!C25+сурган!C25+юбилейное!C25+бузулукская!C25+ярославка!C25+красивое!C25</f>
        <v>2948203.7037037034</v>
      </c>
      <c r="D25" s="27">
        <f>D23*1000/3/D24</f>
        <v>112030.69767441861</v>
      </c>
      <c r="E25" s="27">
        <f>E23*1000/3/E24</f>
        <v>112030.69767441861</v>
      </c>
    </row>
    <row r="26" spans="1:5" s="18" customFormat="1" ht="25.5">
      <c r="A26" s="20" t="s">
        <v>19</v>
      </c>
      <c r="B26" s="34" t="s">
        <v>2</v>
      </c>
      <c r="C26" s="27">
        <f>'СШ №1'!C26+'СШ №2'!C26+'СШ №3'!C26+'СШ Серикова'!C26+'Алматинская НШ'!C26+аксай!C26+речная!C26+жаныспай!C26+иглик!C26+ковыльный!C26+калачи!C26+курский!C26+каракол!C26+орловка!C26+знаменка!C26+заречный!C26+Раздольное!C26+двуречный!C26+Интернациональный!C26+кумайская!C26+московская!C26+мирненская!C26+свободненская!C26+ейский!C26+сурган!C26+юбилейное!C26+бузулукская!C26+ярославка!C26+красивое!C26</f>
        <v>377497</v>
      </c>
      <c r="D26" s="27">
        <f>'СШ №1'!D26+'СШ №2'!D26+'СШ №3'!D26+'СШ Серикова'!D26+'Алматинская НШ'!D26+аксай!D26+речная!D26+жаныспай!D26+иглик!D26+ковыльный!D26+калачи!D26+курский!D26+каракол!D26+орловка!D26+знаменка!D26+заречный!D26+Раздольное!D26+двуречный!D26+Интернациональный!D26+кумайская!D26+московская!D26+мирненская!D26+свободненская!D26+ейский!D26+сурган!D26+юбилейное!D26+бузулукская!D26+ярославка!D26+красивое!D26</f>
        <v>96516.999999999985</v>
      </c>
      <c r="E26" s="27">
        <f>'СШ №1'!E26+'СШ №2'!E26+'СШ №3'!E26+'СШ Серикова'!E26+'Алматинская НШ'!E26+аксай!E26+речная!E26+жаныспай!E26+иглик!E26+ковыльный!E26+калачи!E26+курский!E26+каракол!E26+орловка!E26+знаменка!E26+заречный!E26+Раздольное!E26+двуречный!E26+Интернациональный!E26+кумайская!E26+московская!E26+мирненская!E26+свободненская!E26+ейский!E26+сурган!E26+юбилейное!E26+бузулукская!E26+ярославка!E26+красивое!E26</f>
        <v>96516.799999999988</v>
      </c>
    </row>
    <row r="27" spans="1:5" s="18" customFormat="1">
      <c r="A27" s="21" t="s">
        <v>4</v>
      </c>
      <c r="B27" s="36" t="s">
        <v>3</v>
      </c>
      <c r="C27" s="27">
        <f>'СШ №1'!C27+'СШ №2'!C27+'СШ №3'!C27+'СШ Серикова'!C27+'Алматинская НШ'!C27+аксай!C27+речная!C27+жаныспай!C27+иглик!C27+ковыльный!C27+калачи!C27+курский!C27+каракол!C27+орловка!C27+знаменка!C27+заречный!C27+Раздольное!C27+двуречный!C27+Интернациональный!C27+кумайская!C27+московская!C27+мирненская!C27+свободненская!C27+ейский!C27+сурган!C27+юбилейное!C27+бузулукская!C27+ярославка!C27+красивое!C27</f>
        <v>504.6</v>
      </c>
      <c r="D27" s="27">
        <f>'СШ №1'!D27+'СШ №2'!D27+'СШ №3'!D27+'СШ Серикова'!D27+'Алматинская НШ'!D27+аксай!D27+речная!D27+жаныспай!D27+иглик!D27+ковыльный!D27+калачи!D27+курский!D27+каракол!D27+орловка!D27+знаменка!D27+заречный!D27+Раздольное!D27+двуречный!D27+Интернациональный!D27+кумайская!D27+московская!D27+мирненская!D27+свободненская!D27+ейский!D27+сурган!D27+юбилейное!D27+бузулукская!D27+ярославка!D27+красивое!D27</f>
        <v>504.6</v>
      </c>
      <c r="E27" s="27">
        <f>'СШ №1'!E27+'СШ №2'!E27+'СШ №3'!E27+'СШ Серикова'!E27+'Алматинская НШ'!E27+аксай!E27+речная!E27+жаныспай!E27+иглик!E27+ковыльный!E27+калачи!E27+курский!E27+каракол!E27+орловка!E27+знаменка!E27+заречный!E27+Раздольное!E27+двуречный!E27+Интернациональный!E27+кумайская!E27+московская!E27+мирненская!E27+свободненская!E27+ейский!E27+сурган!E27+юбилейное!E27+бузулукская!E27+ярославка!E27+красивое!E27</f>
        <v>504.6</v>
      </c>
    </row>
    <row r="28" spans="1:5" s="18" customFormat="1" ht="21.95" customHeight="1">
      <c r="A28" s="21" t="s">
        <v>22</v>
      </c>
      <c r="B28" s="34" t="s">
        <v>23</v>
      </c>
      <c r="C28" s="27">
        <f>'СШ №1'!C28+'СШ №2'!C28+'СШ №3'!C28+'СШ Серикова'!C28+'Алматинская НШ'!C28+аксай!C28+речная!C28+жаныспай!C28+иглик!C28+ковыльный!C28+калачи!C28+курский!C28+каракол!C28+орловка!C28+знаменка!C28+заречный!C28+Раздольное!C28+двуречный!C28+Интернациональный!C28+кумайская!C28+московская!C28+мирненская!C28+свободненская!C28+ейский!C28+сурган!C28+юбилейное!C28+бузулукская!C28+ярославка!C28+красивое!C28</f>
        <v>1846793.6842584009</v>
      </c>
      <c r="D28" s="27">
        <f>D26/D27*1000/3</f>
        <v>63758.09221825868</v>
      </c>
      <c r="E28" s="27">
        <f>E26/E27*1000/3</f>
        <v>63757.960100409553</v>
      </c>
    </row>
    <row r="29" spans="1:5" s="18" customFormat="1" ht="25.5">
      <c r="A29" s="16" t="s">
        <v>5</v>
      </c>
      <c r="B29" s="34" t="s">
        <v>2</v>
      </c>
      <c r="C29" s="27">
        <f>'СШ №1'!C29+'СШ №2'!C29+'СШ №3'!C29+'СШ Серикова'!C29+'Алматинская НШ'!C29+аксай!C29+речная!C29+жаныспай!C29+иглик!C29+ковыльный!C29+калачи!C29+курский!C29+каракол!C29+орловка!C29+знаменка!C29+заречный!C29+Раздольное!C29+двуречный!C29+Интернациональный!C29+кумайская!C29+московская!C29+мирненская!C29+свободненская!C29+ейский!C29+сурган!C29+юбилейное!C29+бузулукская!C29+ярославка!C29+красивое!C29</f>
        <v>193771</v>
      </c>
      <c r="D29" s="27">
        <f>'СШ №1'!D29+'СШ №2'!D29+'СШ №3'!D29+'СШ Серикова'!D29+'Алматинская НШ'!D29+аксай!D29+речная!D29+жаныспай!D29+иглик!D29+ковыльный!D29+калачи!D29+курский!D29+каракол!D29+орловка!D29+знаменка!D29+заречный!D29+Раздольное!D29+двуречный!D29+Интернациональный!D29+кумайская!D29+московская!D29+мирненская!D29+свободненская!D29+ейский!D29+сурган!D29+юбилейное!D29+бузулукская!D29+ярославка!D29+красивое!D29</f>
        <v>51436.4</v>
      </c>
      <c r="E29" s="27">
        <f>'СШ №1'!E29+'СШ №2'!E29+'СШ №3'!E29+'СШ Серикова'!E29+'Алматинская НШ'!E29+аксай!E29+речная!E29+жаныспай!E29+иглик!E29+ковыльный!E29+калачи!E29+курский!E29+каракол!E29+орловка!E29+знаменка!E29+заречный!E29+Раздольное!E29+двуречный!E29+Интернациональный!E29+кумайская!E29+московская!E29+мирненская!E29+свободненская!E29+ейский!E29+сурган!E29+юбилейное!E29+бузулукская!E29+ярославка!E29+красивое!E29</f>
        <v>51436.4</v>
      </c>
    </row>
    <row r="30" spans="1:5" s="18" customFormat="1" ht="36.75">
      <c r="A30" s="24" t="s">
        <v>6</v>
      </c>
      <c r="B30" s="34" t="s">
        <v>2</v>
      </c>
      <c r="C30" s="27">
        <f>'СШ №1'!C30+'СШ №2'!C30+'СШ №3'!C30+'СШ Серикова'!C30+'Алматинская НШ'!C30+аксай!C30+речная!C30+жаныспай!C30+иглик!C30+ковыльный!C30+калачи!C30+курский!C30+каракол!C30+орловка!C30+знаменка!C30+заречный!C30+Раздольное!C30+двуречный!C30+Интернациональный!C30+кумайская!C30+московская!C30+мирненская!C30+свободненская!C30+ейский!C30+сурган!C30+юбилейное!C30+бузулукская!C30+ярославка!C30+красивое!C30</f>
        <v>299939</v>
      </c>
      <c r="D30" s="27">
        <f>'СШ №1'!D30+'СШ №2'!D30+'СШ №3'!D30+'СШ Серикова'!D30+'Алматинская НШ'!D30+аксай!D30+речная!D30+жаныспай!D30+иглик!D30+ковыльный!D30+калачи!D30+курский!D30+каракол!D30+орловка!D30+знаменка!D30+заречный!D30+Раздольное!D30+двуречный!D30+Интернациональный!D30+кумайская!D30+московская!D30+мирненская!D30+свободненская!D30+ейский!D30+сурган!D30+юбилейное!D30+бузулукская!D30+ярославка!D30+красивое!D30</f>
        <v>84092.4</v>
      </c>
      <c r="E30" s="27">
        <f>'СШ №1'!E30+'СШ №2'!E30+'СШ №3'!E30+'СШ Серикова'!E30+'Алматинская НШ'!E30+аксай!E30+речная!E30+жаныспай!E30+иглик!E30+ковыльный!E30+калачи!E30+курский!E30+каракол!E30+орловка!E30+знаменка!E30+заречный!E30+Раздольное!E30+двуречный!E30+Интернациональный!E30+кумайская!E30+московская!E30+мирненская!E30+свободненская!E30+ейский!E30+сурган!E30+юбилейное!E30+бузулукская!E30+ярославка!E30+красивое!E30</f>
        <v>84092.4</v>
      </c>
    </row>
    <row r="31" spans="1:5" ht="25.5">
      <c r="A31" s="12" t="s">
        <v>7</v>
      </c>
      <c r="B31" s="34" t="s">
        <v>2</v>
      </c>
      <c r="C31" s="27">
        <f>'СШ №1'!C31+'СШ №2'!C31+'СШ №3'!C31+'СШ Серикова'!C31+'Алматинская НШ'!C31+аксай!C31+речная!C31+жаныспай!C31+иглик!C31+ковыльный!C31+калачи!C31+курский!C31+каракол!C31+орловка!C31+знаменка!C31+заречный!C31+Раздольное!C31+двуречный!C31+Интернациональный!C31+кумайская!C31+московская!C31+мирненская!C31+свободненская!C31+ейский!C31+сурган!C31+юбилейное!C31+бузулукская!C31+ярославка!C31+красивое!C31</f>
        <v>8020</v>
      </c>
      <c r="D31" s="27">
        <f>'СШ №1'!D31+'СШ №2'!D31+'СШ №3'!D31+'СШ Серикова'!D31+'Алматинская НШ'!D31+аксай!D31+речная!D31+жаныспай!D31+иглик!D31+ковыльный!D31+калачи!D31+курский!D31+каракол!D31+орловка!D31+знаменка!D31+заречный!D31+Раздольное!D31+двуречный!D31+Интернациональный!D31+кумайская!D31+московская!D31+мирненская!D31+свободненская!D31+ейский!D31+сурган!D31+юбилейное!D31+бузулукская!D31+ярославка!D31+красивое!D31</f>
        <v>3715.8</v>
      </c>
      <c r="E31" s="27">
        <f>'СШ №1'!E31+'СШ №2'!E31+'СШ №3'!E31+'СШ Серикова'!E31+'Алматинская НШ'!E31+аксай!E31+речная!E31+жаныспай!E31+иглик!E31+ковыльный!E31+калачи!E31+курский!E31+каракол!E31+орловка!E31+знаменка!E31+заречный!E31+Раздольное!E31+двуречный!E31+Интернациональный!E31+кумайская!E31+московская!E31+мирненская!E31+свободненская!E31+ейский!E31+сурган!E31+юбилейное!E31+бузулукская!E31+ярославка!E31+красивое!E31</f>
        <v>3715.8</v>
      </c>
    </row>
    <row r="32" spans="1:5" ht="36.75">
      <c r="A32" s="12" t="s">
        <v>8</v>
      </c>
      <c r="B32" s="34" t="s">
        <v>2</v>
      </c>
      <c r="C32" s="27">
        <f>'СШ №1'!C32+'СШ №2'!C32+'СШ №3'!C32+'СШ Серикова'!C32+'Алматинская НШ'!C32+аксай!C32+речная!C32+жаныспай!C32+иглик!C32+ковыльный!C32+калачи!C32+курский!C32+каракол!C32+орловка!C32+знаменка!C32+заречный!C32+Раздольное!C32+двуречный!C32+Интернациональный!C32+кумайская!C32+московская!C32+мирненская!C32+свободненская!C32+ейский!C32+сурган!C32+юбилейное!C32+бузулукская!C32+ярославка!C32+красивое!C32</f>
        <v>426966</v>
      </c>
      <c r="D32" s="27">
        <f>'СШ №1'!D32+'СШ №2'!D32+'СШ №3'!D32+'СШ Серикова'!D32+'Алматинская НШ'!D32+аксай!D32+речная!D32+жаныспай!D32+иглик!D32+ковыльный!D32+калачи!D32+курский!D32+каракол!D32+орловка!D32+знаменка!D32+заречный!D32+Раздольное!D32+двуречный!D32+Интернациональный!D32+кумайская!D32+московская!D32+мирненская!D32+свободненская!D32+ейский!D32+сурган!D32+юбилейное!D32+бузулукская!D32+ярославка!D32+красивое!D32</f>
        <v>0</v>
      </c>
      <c r="E32" s="27">
        <f>'СШ №1'!E32+'СШ №2'!E32+'СШ №3'!E32+'СШ Серикова'!E32+'Алматинская НШ'!E32+аксай!E32+речная!E32+жаныспай!E32+иглик!E32+ковыльный!E32+калачи!E32+курский!E32+каракол!E32+орловка!E32+знаменка!E32+заречный!E32+Раздольное!E32+двуречный!E32+Интернациональный!E32+кумайская!E32+московская!E32+мирненская!E32+свободненская!E32+ейский!E32+сурган!E32+юбилейное!E32+бузулукская!E32+ярославка!E32+красивое!E32</f>
        <v>0</v>
      </c>
    </row>
    <row r="33" spans="1:5" ht="38.25" customHeight="1">
      <c r="A33" s="12" t="s">
        <v>9</v>
      </c>
      <c r="B33" s="34" t="s">
        <v>2</v>
      </c>
      <c r="C33" s="27">
        <f>'СШ №1'!C33+'СШ №2'!C33+'СШ №3'!C33+'СШ Серикова'!C33+'Алматинская НШ'!C33+аксай!C33+речная!C33+жаныспай!C33+иглик!C33+ковыльный!C33+калачи!C33+курский!C33+каракол!C33+орловка!C33+знаменка!C33+заречный!C33+Раздольное!C33+двуречный!C33+Интернациональный!C33+кумайская!C33+московская!C33+мирненская!C33+свободненская!C33+ейский!C33+сурган!C33+юбилейное!C33+бузулукская!C33+ярославка!C33+красивое!C33</f>
        <v>122783</v>
      </c>
      <c r="D33" s="27">
        <f>'СШ №1'!D33+'СШ №2'!D33+'СШ №3'!D33+'СШ Серикова'!D33+'Алматинская НШ'!D33+аксай!D33+речная!D33+жаныспай!D33+иглик!D33+ковыльный!D33+калачи!D33+курский!D33+каракол!D33+орловка!D33+знаменка!D33+заречный!D33+Раздольное!D33+двуречный!D33+Интернациональный!D33+кумайская!D33+московская!D33+мирненская!D33+свободненская!D33+ейский!D33+сурган!D33+юбилейное!D33+бузулукская!D33+ярославка!D33+красивое!D33</f>
        <v>21089.1</v>
      </c>
      <c r="E33" s="27">
        <f>'СШ №1'!E33+'СШ №2'!E33+'СШ №3'!E33+'СШ Серикова'!E33+'Алматинская НШ'!E33+аксай!E33+речная!E33+жаныспай!E33+иглик!E33+ковыльный!E33+калачи!E33+курский!E33+каракол!E33+орловка!E33+знаменка!E33+заречный!E33+Раздольное!E33+двуречный!E33+Интернациональный!E33+кумайская!E33+московская!E33+мирненская!E33+свободненская!E33+ейский!E33+сурган!E33+юбилейное!E33+бузулукская!E33+ярославка!E33+красивое!E33</f>
        <v>21089.1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J33"/>
  <sheetViews>
    <sheetView topLeftCell="A11" workbookViewId="0">
      <selection activeCell="F29" sqref="F29:J29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1" customWidth="1"/>
    <col min="5" max="5" width="13.5703125" style="31" customWidth="1"/>
    <col min="6" max="6" width="6.28515625" style="29" customWidth="1"/>
    <col min="7" max="7" width="12" style="29" customWidth="1"/>
    <col min="8" max="16384" width="9.140625" style="2"/>
  </cols>
  <sheetData>
    <row r="1" spans="1:7">
      <c r="A1" s="58" t="s">
        <v>12</v>
      </c>
      <c r="B1" s="58"/>
      <c r="C1" s="58"/>
      <c r="D1" s="58"/>
      <c r="E1" s="58"/>
    </row>
    <row r="2" spans="1:7">
      <c r="A2" s="58" t="s">
        <v>63</v>
      </c>
      <c r="B2" s="58"/>
      <c r="C2" s="58"/>
      <c r="D2" s="58"/>
      <c r="E2" s="58"/>
    </row>
    <row r="3" spans="1:7">
      <c r="A3" s="1"/>
    </row>
    <row r="4" spans="1:7" ht="42" customHeight="1">
      <c r="A4" s="65" t="s">
        <v>37</v>
      </c>
      <c r="B4" s="65"/>
      <c r="C4" s="65"/>
      <c r="D4" s="65"/>
      <c r="E4" s="65"/>
    </row>
    <row r="5" spans="1:7" ht="15.75" customHeight="1">
      <c r="A5" s="60" t="s">
        <v>13</v>
      </c>
      <c r="B5" s="60"/>
      <c r="C5" s="60"/>
      <c r="D5" s="60"/>
      <c r="E5" s="60"/>
    </row>
    <row r="6" spans="1:7">
      <c r="A6" s="4"/>
    </row>
    <row r="7" spans="1:7">
      <c r="A7" s="13" t="s">
        <v>14</v>
      </c>
    </row>
    <row r="8" spans="1:7">
      <c r="A8" s="1"/>
    </row>
    <row r="9" spans="1:7">
      <c r="A9" s="61" t="s">
        <v>24</v>
      </c>
      <c r="B9" s="64" t="s">
        <v>15</v>
      </c>
      <c r="C9" s="63" t="s">
        <v>58</v>
      </c>
      <c r="D9" s="63"/>
      <c r="E9" s="63"/>
    </row>
    <row r="10" spans="1:7" ht="40.5">
      <c r="A10" s="61"/>
      <c r="B10" s="64"/>
      <c r="C10" s="32" t="s">
        <v>16</v>
      </c>
      <c r="D10" s="32" t="s">
        <v>17</v>
      </c>
      <c r="E10" s="33" t="s">
        <v>11</v>
      </c>
    </row>
    <row r="11" spans="1:7">
      <c r="A11" s="5" t="s">
        <v>18</v>
      </c>
      <c r="B11" s="6" t="s">
        <v>10</v>
      </c>
      <c r="C11" s="43">
        <v>43</v>
      </c>
      <c r="D11" s="43">
        <v>43</v>
      </c>
      <c r="E11" s="43">
        <v>43</v>
      </c>
    </row>
    <row r="12" spans="1:7" ht="25.5">
      <c r="A12" s="10" t="s">
        <v>20</v>
      </c>
      <c r="B12" s="6" t="s">
        <v>2</v>
      </c>
      <c r="C12" s="27">
        <f>(C13-C32)/C11</f>
        <v>1465.4186046511627</v>
      </c>
      <c r="D12" s="27">
        <f t="shared" ref="D12:E12" si="0">(D13-D32)/D11</f>
        <v>324.09302325581399</v>
      </c>
      <c r="E12" s="27">
        <f t="shared" si="0"/>
        <v>324.09302325581399</v>
      </c>
    </row>
    <row r="13" spans="1:7" ht="25.5">
      <c r="A13" s="5" t="s">
        <v>78</v>
      </c>
      <c r="B13" s="6" t="s">
        <v>2</v>
      </c>
      <c r="C13" s="27">
        <f>C15+C29+C30+C31+C32+C33</f>
        <v>63339</v>
      </c>
      <c r="D13" s="43">
        <f>D15+D29+D30+D31+D32+D33</f>
        <v>13936.000000000002</v>
      </c>
      <c r="E13" s="43">
        <f>E15+E29+E30+E31+E32+E33</f>
        <v>13936.000000000002</v>
      </c>
      <c r="F13" s="29" t="s">
        <v>27</v>
      </c>
    </row>
    <row r="14" spans="1:7">
      <c r="A14" s="8" t="s">
        <v>0</v>
      </c>
      <c r="B14" s="9"/>
      <c r="C14" s="27">
        <v>0</v>
      </c>
      <c r="D14" s="27">
        <f t="shared" ref="D14:D18" si="1">C14</f>
        <v>0</v>
      </c>
      <c r="E14" s="27">
        <v>0</v>
      </c>
      <c r="G14" s="31"/>
    </row>
    <row r="15" spans="1:7" ht="25.5">
      <c r="A15" s="5" t="s">
        <v>77</v>
      </c>
      <c r="B15" s="6" t="s">
        <v>2</v>
      </c>
      <c r="C15" s="27">
        <f>C17+C20+C23+C26</f>
        <v>45800</v>
      </c>
      <c r="D15" s="43">
        <f>D17+D20+D23+D26</f>
        <v>11067.1</v>
      </c>
      <c r="E15" s="43">
        <f>E17+E20+E23+E26</f>
        <v>11067.1</v>
      </c>
    </row>
    <row r="16" spans="1:7">
      <c r="A16" s="8" t="s">
        <v>1</v>
      </c>
      <c r="B16" s="9"/>
      <c r="C16" s="27">
        <v>0</v>
      </c>
      <c r="D16" s="27">
        <f t="shared" si="1"/>
        <v>0</v>
      </c>
      <c r="E16" s="27">
        <v>0</v>
      </c>
    </row>
    <row r="17" spans="1:10" s="18" customFormat="1" ht="25.5">
      <c r="A17" s="20" t="s">
        <v>25</v>
      </c>
      <c r="B17" s="17" t="s">
        <v>2</v>
      </c>
      <c r="C17" s="27">
        <v>3100</v>
      </c>
      <c r="D17" s="43">
        <v>765</v>
      </c>
      <c r="E17" s="43">
        <v>765</v>
      </c>
      <c r="F17" s="29"/>
      <c r="G17" s="29"/>
    </row>
    <row r="18" spans="1:10" s="18" customFormat="1">
      <c r="A18" s="21" t="s">
        <v>4</v>
      </c>
      <c r="B18" s="22" t="s">
        <v>3</v>
      </c>
      <c r="C18" s="28">
        <v>2</v>
      </c>
      <c r="D18" s="27">
        <f t="shared" si="1"/>
        <v>2</v>
      </c>
      <c r="E18" s="28">
        <v>2</v>
      </c>
      <c r="F18" s="29"/>
      <c r="G18" s="29"/>
    </row>
    <row r="19" spans="1:10" s="18" customFormat="1" ht="21.95" customHeight="1">
      <c r="A19" s="21" t="s">
        <v>22</v>
      </c>
      <c r="B19" s="17" t="s">
        <v>23</v>
      </c>
      <c r="C19" s="27">
        <f>C17/C18/12*1000</f>
        <v>129166.66666666666</v>
      </c>
      <c r="D19" s="27">
        <f>D17*1000/3/D18</f>
        <v>127500</v>
      </c>
      <c r="E19" s="27">
        <f>E17*1000/3/E18</f>
        <v>127500</v>
      </c>
      <c r="F19" s="29"/>
      <c r="G19" s="29"/>
    </row>
    <row r="20" spans="1:10" s="18" customFormat="1" ht="25.5">
      <c r="A20" s="20" t="s">
        <v>26</v>
      </c>
      <c r="B20" s="17" t="s">
        <v>2</v>
      </c>
      <c r="C20" s="27">
        <v>30000</v>
      </c>
      <c r="D20" s="43">
        <v>7191.1</v>
      </c>
      <c r="E20" s="43">
        <v>7191.1</v>
      </c>
      <c r="F20" s="29"/>
      <c r="G20" s="29"/>
    </row>
    <row r="21" spans="1:10" s="18" customFormat="1">
      <c r="A21" s="21" t="s">
        <v>4</v>
      </c>
      <c r="B21" s="22" t="s">
        <v>3</v>
      </c>
      <c r="C21" s="28">
        <v>14</v>
      </c>
      <c r="D21" s="27">
        <v>14</v>
      </c>
      <c r="E21" s="28">
        <v>14</v>
      </c>
      <c r="F21" s="29"/>
      <c r="G21" s="29"/>
    </row>
    <row r="22" spans="1:10" ht="21.95" customHeight="1">
      <c r="A22" s="10" t="s">
        <v>22</v>
      </c>
      <c r="B22" s="6" t="s">
        <v>23</v>
      </c>
      <c r="C22" s="27">
        <f>C20/C21/12*1000</f>
        <v>178571.42857142855</v>
      </c>
      <c r="D22" s="27">
        <f>D20*1000/3/D21</f>
        <v>171216.66666666669</v>
      </c>
      <c r="E22" s="27">
        <f>E20*1000/3/E21</f>
        <v>171216.66666666669</v>
      </c>
    </row>
    <row r="23" spans="1:10" ht="39">
      <c r="A23" s="14" t="s">
        <v>21</v>
      </c>
      <c r="B23" s="6" t="s">
        <v>2</v>
      </c>
      <c r="C23" s="27">
        <v>2200</v>
      </c>
      <c r="D23" s="43">
        <v>528</v>
      </c>
      <c r="E23" s="43">
        <v>528</v>
      </c>
    </row>
    <row r="24" spans="1:10">
      <c r="A24" s="10" t="s">
        <v>4</v>
      </c>
      <c r="B24" s="11" t="s">
        <v>3</v>
      </c>
      <c r="C24" s="28">
        <v>2</v>
      </c>
      <c r="D24" s="27">
        <v>2</v>
      </c>
      <c r="E24" s="28">
        <v>2</v>
      </c>
    </row>
    <row r="25" spans="1:10" ht="21.95" customHeight="1">
      <c r="A25" s="10" t="s">
        <v>22</v>
      </c>
      <c r="B25" s="6" t="s">
        <v>23</v>
      </c>
      <c r="C25" s="27">
        <f>C23/C24/12*1000</f>
        <v>91666.666666666672</v>
      </c>
      <c r="D25" s="27">
        <f>D23*1000/3/D24</f>
        <v>88000</v>
      </c>
      <c r="E25" s="27">
        <f>E23*1000/3/E24</f>
        <v>88000</v>
      </c>
    </row>
    <row r="26" spans="1:10" ht="25.5">
      <c r="A26" s="7" t="s">
        <v>19</v>
      </c>
      <c r="B26" s="6" t="s">
        <v>2</v>
      </c>
      <c r="C26" s="27">
        <v>10500</v>
      </c>
      <c r="D26" s="43">
        <v>2583</v>
      </c>
      <c r="E26" s="43">
        <v>2583</v>
      </c>
    </row>
    <row r="27" spans="1:10">
      <c r="A27" s="10" t="s">
        <v>4</v>
      </c>
      <c r="B27" s="11" t="s">
        <v>3</v>
      </c>
      <c r="C27" s="28">
        <v>16</v>
      </c>
      <c r="D27" s="27">
        <v>16</v>
      </c>
      <c r="E27" s="28">
        <v>16</v>
      </c>
    </row>
    <row r="28" spans="1:10" ht="21.95" customHeight="1">
      <c r="A28" s="10" t="s">
        <v>22</v>
      </c>
      <c r="B28" s="6" t="s">
        <v>23</v>
      </c>
      <c r="C28" s="27">
        <f>C26/C27/12*1000</f>
        <v>54687.5</v>
      </c>
      <c r="D28" s="27">
        <f>D26*1000/3/D27</f>
        <v>53812.5</v>
      </c>
      <c r="E28" s="27">
        <f>E26*1000/3/E27</f>
        <v>53812.5</v>
      </c>
    </row>
    <row r="29" spans="1:10" ht="25.5">
      <c r="A29" s="5" t="s">
        <v>5</v>
      </c>
      <c r="B29" s="6" t="s">
        <v>2</v>
      </c>
      <c r="C29" s="27">
        <v>5200</v>
      </c>
      <c r="D29" s="27">
        <v>1183.7</v>
      </c>
      <c r="E29" s="27">
        <v>1183.7</v>
      </c>
      <c r="F29" s="44" t="s">
        <v>59</v>
      </c>
      <c r="G29" s="44" t="s">
        <v>68</v>
      </c>
      <c r="H29" s="44" t="s">
        <v>65</v>
      </c>
      <c r="I29" s="50" t="s">
        <v>62</v>
      </c>
      <c r="J29" s="50" t="s">
        <v>67</v>
      </c>
    </row>
    <row r="30" spans="1:10" ht="36.75">
      <c r="A30" s="12" t="s">
        <v>6</v>
      </c>
      <c r="B30" s="6" t="s">
        <v>2</v>
      </c>
      <c r="C30" s="27">
        <v>8500</v>
      </c>
      <c r="D30" s="27">
        <v>1505.1</v>
      </c>
      <c r="E30" s="27">
        <v>1505.1</v>
      </c>
      <c r="F30" s="44">
        <v>53.5</v>
      </c>
      <c r="G30" s="44">
        <v>67.3</v>
      </c>
      <c r="H30" s="50">
        <v>1384.3</v>
      </c>
      <c r="I30" s="50"/>
      <c r="J30" s="50"/>
    </row>
    <row r="31" spans="1:10" ht="25.5">
      <c r="A31" s="12" t="s">
        <v>7</v>
      </c>
      <c r="B31" s="6" t="s">
        <v>2</v>
      </c>
      <c r="C31" s="27">
        <v>200</v>
      </c>
      <c r="D31" s="27">
        <v>0</v>
      </c>
      <c r="E31" s="27">
        <v>0</v>
      </c>
      <c r="F31" s="44"/>
      <c r="G31" s="44"/>
      <c r="H31" s="44"/>
      <c r="I31" s="50"/>
    </row>
    <row r="32" spans="1:10" ht="36.75">
      <c r="A32" s="12" t="s">
        <v>8</v>
      </c>
      <c r="B32" s="6" t="s">
        <v>2</v>
      </c>
      <c r="C32" s="27">
        <v>326</v>
      </c>
      <c r="D32" s="27">
        <v>0</v>
      </c>
      <c r="E32" s="27">
        <v>0</v>
      </c>
    </row>
    <row r="33" spans="1:5" ht="38.25" customHeight="1">
      <c r="A33" s="12" t="s">
        <v>9</v>
      </c>
      <c r="B33" s="6" t="s">
        <v>2</v>
      </c>
      <c r="C33" s="27">
        <v>3313</v>
      </c>
      <c r="D33" s="27">
        <v>180.1</v>
      </c>
      <c r="E33" s="27">
        <v>180.1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J33"/>
  <sheetViews>
    <sheetView topLeftCell="A11" workbookViewId="0">
      <selection activeCell="F29" sqref="F29:J29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1" customWidth="1"/>
    <col min="5" max="5" width="13.85546875" style="31" customWidth="1"/>
    <col min="6" max="6" width="8.28515625" style="29" customWidth="1"/>
    <col min="7" max="7" width="12" style="2" customWidth="1"/>
    <col min="8" max="16384" width="9.140625" style="2"/>
  </cols>
  <sheetData>
    <row r="1" spans="1:7">
      <c r="A1" s="58" t="s">
        <v>12</v>
      </c>
      <c r="B1" s="58"/>
      <c r="C1" s="58"/>
      <c r="D1" s="58"/>
      <c r="E1" s="58"/>
    </row>
    <row r="2" spans="1:7">
      <c r="A2" s="58" t="s">
        <v>63</v>
      </c>
      <c r="B2" s="58"/>
      <c r="C2" s="58"/>
      <c r="D2" s="58"/>
      <c r="E2" s="58"/>
    </row>
    <row r="3" spans="1:7">
      <c r="A3" s="1"/>
    </row>
    <row r="4" spans="1:7" ht="49.5" customHeight="1">
      <c r="A4" s="65" t="s">
        <v>38</v>
      </c>
      <c r="B4" s="65"/>
      <c r="C4" s="65"/>
      <c r="D4" s="65"/>
      <c r="E4" s="65"/>
    </row>
    <row r="5" spans="1:7" ht="15.75" customHeight="1">
      <c r="A5" s="60" t="s">
        <v>13</v>
      </c>
      <c r="B5" s="60"/>
      <c r="C5" s="60"/>
      <c r="D5" s="60"/>
      <c r="E5" s="60"/>
    </row>
    <row r="6" spans="1:7">
      <c r="A6" s="4"/>
    </row>
    <row r="7" spans="1:7">
      <c r="A7" s="13" t="s">
        <v>14</v>
      </c>
    </row>
    <row r="8" spans="1:7">
      <c r="A8" s="1"/>
    </row>
    <row r="9" spans="1:7">
      <c r="A9" s="61" t="s">
        <v>24</v>
      </c>
      <c r="B9" s="64" t="s">
        <v>15</v>
      </c>
      <c r="C9" s="63" t="s">
        <v>79</v>
      </c>
      <c r="D9" s="63"/>
      <c r="E9" s="63"/>
    </row>
    <row r="10" spans="1:7" ht="40.5">
      <c r="A10" s="61"/>
      <c r="B10" s="64"/>
      <c r="C10" s="32" t="s">
        <v>16</v>
      </c>
      <c r="D10" s="32" t="s">
        <v>17</v>
      </c>
      <c r="E10" s="33" t="s">
        <v>11</v>
      </c>
      <c r="F10" s="29" t="s">
        <v>27</v>
      </c>
    </row>
    <row r="11" spans="1:7">
      <c r="A11" s="5" t="s">
        <v>18</v>
      </c>
      <c r="B11" s="6" t="s">
        <v>10</v>
      </c>
      <c r="C11" s="43">
        <v>76</v>
      </c>
      <c r="D11" s="43">
        <v>76</v>
      </c>
      <c r="E11" s="43">
        <v>76</v>
      </c>
    </row>
    <row r="12" spans="1:7" ht="25.5">
      <c r="A12" s="10" t="s">
        <v>20</v>
      </c>
      <c r="B12" s="6" t="s">
        <v>2</v>
      </c>
      <c r="C12" s="27">
        <f>(C13-C32)/C11</f>
        <v>1080.6973684210527</v>
      </c>
      <c r="D12" s="27">
        <f t="shared" ref="D12:E12" si="0">(D13-D32)/D11</f>
        <v>276.76315789473682</v>
      </c>
      <c r="E12" s="27">
        <f t="shared" si="0"/>
        <v>276.76315789473682</v>
      </c>
    </row>
    <row r="13" spans="1:7" ht="25.5">
      <c r="A13" s="5" t="s">
        <v>80</v>
      </c>
      <c r="B13" s="6" t="s">
        <v>2</v>
      </c>
      <c r="C13" s="43">
        <f>C15+C29+C30+C31+C32+C33</f>
        <v>82893</v>
      </c>
      <c r="D13" s="43">
        <f>D15+D29+D30+D31+D32+D33</f>
        <v>21033.999999999996</v>
      </c>
      <c r="E13" s="43">
        <f>E15+E29+E30+E31+E32+E33</f>
        <v>21033.999999999996</v>
      </c>
      <c r="G13" s="2" t="s">
        <v>27</v>
      </c>
    </row>
    <row r="14" spans="1:7">
      <c r="A14" s="8" t="s">
        <v>0</v>
      </c>
      <c r="B14" s="9"/>
      <c r="C14" s="27"/>
      <c r="D14" s="27">
        <f t="shared" ref="D14" si="1">C14</f>
        <v>0</v>
      </c>
      <c r="E14" s="27"/>
      <c r="G14" s="15"/>
    </row>
    <row r="15" spans="1:7" ht="25.5">
      <c r="A15" s="5" t="s">
        <v>81</v>
      </c>
      <c r="B15" s="6" t="s">
        <v>2</v>
      </c>
      <c r="C15" s="43">
        <f>C17+C20+C23+C26</f>
        <v>67313</v>
      </c>
      <c r="D15" s="43">
        <f>D17+D20+D23+D26</f>
        <v>16779.199999999997</v>
      </c>
      <c r="E15" s="43">
        <f>E17+E20+E23+E26</f>
        <v>16779.199999999997</v>
      </c>
    </row>
    <row r="16" spans="1:7">
      <c r="A16" s="8" t="s">
        <v>1</v>
      </c>
      <c r="B16" s="9"/>
      <c r="C16" s="27">
        <v>0</v>
      </c>
      <c r="D16" s="27">
        <f t="shared" ref="D16" si="2">C16</f>
        <v>0</v>
      </c>
      <c r="E16" s="27">
        <v>0</v>
      </c>
    </row>
    <row r="17" spans="1:10" s="18" customFormat="1" ht="25.5">
      <c r="A17" s="20" t="s">
        <v>25</v>
      </c>
      <c r="B17" s="17" t="s">
        <v>2</v>
      </c>
      <c r="C17" s="43">
        <v>5513</v>
      </c>
      <c r="D17" s="43">
        <v>1385.3</v>
      </c>
      <c r="E17" s="43">
        <v>1385.3</v>
      </c>
      <c r="F17" s="29"/>
    </row>
    <row r="18" spans="1:10" s="18" customFormat="1">
      <c r="A18" s="21" t="s">
        <v>4</v>
      </c>
      <c r="B18" s="22" t="s">
        <v>3</v>
      </c>
      <c r="C18" s="27">
        <v>3</v>
      </c>
      <c r="D18" s="27">
        <v>3</v>
      </c>
      <c r="E18" s="27">
        <v>3</v>
      </c>
      <c r="F18" s="29"/>
    </row>
    <row r="19" spans="1:10" s="18" customFormat="1" ht="21.95" customHeight="1">
      <c r="A19" s="21" t="s">
        <v>22</v>
      </c>
      <c r="B19" s="17" t="s">
        <v>23</v>
      </c>
      <c r="C19" s="27">
        <f>C17/C18/12*1000</f>
        <v>153138.88888888888</v>
      </c>
      <c r="D19" s="27">
        <f>D17*1000/3/D18</f>
        <v>153922.22222222222</v>
      </c>
      <c r="E19" s="27">
        <f>E17*1000/3/E18</f>
        <v>153922.22222222222</v>
      </c>
      <c r="F19" s="29"/>
    </row>
    <row r="20" spans="1:10" s="18" customFormat="1" ht="25.5">
      <c r="A20" s="20" t="s">
        <v>26</v>
      </c>
      <c r="B20" s="17" t="s">
        <v>2</v>
      </c>
      <c r="C20" s="43">
        <v>49800</v>
      </c>
      <c r="D20" s="43">
        <v>12420.5</v>
      </c>
      <c r="E20" s="43">
        <v>12420.5</v>
      </c>
      <c r="F20" s="29"/>
    </row>
    <row r="21" spans="1:10">
      <c r="A21" s="10" t="s">
        <v>4</v>
      </c>
      <c r="B21" s="11" t="s">
        <v>3</v>
      </c>
      <c r="C21" s="27">
        <v>13.5</v>
      </c>
      <c r="D21" s="27">
        <v>13.5</v>
      </c>
      <c r="E21" s="27">
        <v>13.5</v>
      </c>
    </row>
    <row r="22" spans="1:10" ht="21.95" customHeight="1">
      <c r="A22" s="10" t="s">
        <v>22</v>
      </c>
      <c r="B22" s="6" t="s">
        <v>23</v>
      </c>
      <c r="C22" s="27">
        <f>C20/C21/12*1000</f>
        <v>307407.40740740742</v>
      </c>
      <c r="D22" s="27">
        <f>D20*1000/3/D21</f>
        <v>306679.01234567899</v>
      </c>
      <c r="E22" s="27">
        <f>E20*1000/3/E21</f>
        <v>306679.01234567899</v>
      </c>
    </row>
    <row r="23" spans="1:10" ht="39">
      <c r="A23" s="14" t="s">
        <v>21</v>
      </c>
      <c r="B23" s="6" t="s">
        <v>2</v>
      </c>
      <c r="C23" s="43">
        <v>4500</v>
      </c>
      <c r="D23" s="43">
        <v>1101.9000000000001</v>
      </c>
      <c r="E23" s="43">
        <v>1101.9000000000001</v>
      </c>
    </row>
    <row r="24" spans="1:10">
      <c r="A24" s="10" t="s">
        <v>4</v>
      </c>
      <c r="B24" s="11" t="s">
        <v>3</v>
      </c>
      <c r="C24" s="27">
        <v>3</v>
      </c>
      <c r="D24" s="27">
        <v>3</v>
      </c>
      <c r="E24" s="27">
        <v>3</v>
      </c>
    </row>
    <row r="25" spans="1:10" ht="21.95" customHeight="1">
      <c r="A25" s="10" t="s">
        <v>22</v>
      </c>
      <c r="B25" s="6" t="s">
        <v>23</v>
      </c>
      <c r="C25" s="27">
        <f>C23/C24/12*1000</f>
        <v>125000</v>
      </c>
      <c r="D25" s="27">
        <f>D23*1000/3/D24</f>
        <v>122433.33333333333</v>
      </c>
      <c r="E25" s="27">
        <f>E23*1000/3/E24</f>
        <v>122433.33333333333</v>
      </c>
    </row>
    <row r="26" spans="1:10" ht="25.5">
      <c r="A26" s="7" t="s">
        <v>19</v>
      </c>
      <c r="B26" s="6" t="s">
        <v>2</v>
      </c>
      <c r="C26" s="43">
        <v>7500</v>
      </c>
      <c r="D26" s="43">
        <v>1871.5</v>
      </c>
      <c r="E26" s="43">
        <v>1871.5</v>
      </c>
    </row>
    <row r="27" spans="1:10">
      <c r="A27" s="10" t="s">
        <v>4</v>
      </c>
      <c r="B27" s="11" t="s">
        <v>3</v>
      </c>
      <c r="C27" s="27">
        <v>9.5</v>
      </c>
      <c r="D27" s="27">
        <v>9.5</v>
      </c>
      <c r="E27" s="27">
        <v>9.5</v>
      </c>
    </row>
    <row r="28" spans="1:10" ht="21.95" customHeight="1">
      <c r="A28" s="10" t="s">
        <v>22</v>
      </c>
      <c r="B28" s="6" t="s">
        <v>23</v>
      </c>
      <c r="C28" s="27">
        <f>C26/C27/12*1000</f>
        <v>65789.473684210534</v>
      </c>
      <c r="D28" s="27">
        <f>D26*1000/3/D27</f>
        <v>65666.666666666672</v>
      </c>
      <c r="E28" s="27">
        <f>E26*1000/3/E27</f>
        <v>65666.666666666672</v>
      </c>
    </row>
    <row r="29" spans="1:10" ht="25.5">
      <c r="A29" s="5" t="s">
        <v>5</v>
      </c>
      <c r="B29" s="6" t="s">
        <v>2</v>
      </c>
      <c r="C29" s="27">
        <v>7000</v>
      </c>
      <c r="D29" s="27">
        <v>1740.2</v>
      </c>
      <c r="E29" s="27">
        <v>1740.2</v>
      </c>
      <c r="F29" s="44" t="s">
        <v>59</v>
      </c>
      <c r="G29" s="44" t="s">
        <v>68</v>
      </c>
      <c r="H29" s="44" t="s">
        <v>65</v>
      </c>
      <c r="I29" s="50" t="s">
        <v>62</v>
      </c>
      <c r="J29" s="50" t="s">
        <v>67</v>
      </c>
    </row>
    <row r="30" spans="1:10" ht="36.75">
      <c r="A30" s="12" t="s">
        <v>6</v>
      </c>
      <c r="B30" s="6" t="s">
        <v>2</v>
      </c>
      <c r="C30" s="27">
        <v>6100</v>
      </c>
      <c r="D30" s="27">
        <v>2345.8000000000002</v>
      </c>
      <c r="E30" s="27">
        <v>2345.8000000000002</v>
      </c>
      <c r="F30" s="44">
        <v>32.299999999999997</v>
      </c>
      <c r="G30" s="50">
        <v>55.4</v>
      </c>
      <c r="H30" s="50">
        <v>2209.8000000000002</v>
      </c>
      <c r="I30" s="50"/>
      <c r="J30" s="50">
        <v>48.3</v>
      </c>
    </row>
    <row r="31" spans="1:10" ht="25.5">
      <c r="A31" s="12" t="s">
        <v>7</v>
      </c>
      <c r="B31" s="6" t="s">
        <v>2</v>
      </c>
      <c r="C31" s="27">
        <v>200</v>
      </c>
      <c r="D31" s="27">
        <v>0</v>
      </c>
      <c r="E31" s="27">
        <v>0</v>
      </c>
    </row>
    <row r="32" spans="1:10" ht="36.75">
      <c r="A32" s="12" t="s">
        <v>8</v>
      </c>
      <c r="B32" s="6" t="s">
        <v>2</v>
      </c>
      <c r="C32" s="27">
        <v>760</v>
      </c>
      <c r="D32" s="27">
        <v>0</v>
      </c>
      <c r="E32" s="27">
        <v>0</v>
      </c>
    </row>
    <row r="33" spans="1:5" ht="38.25" customHeight="1">
      <c r="A33" s="12" t="s">
        <v>9</v>
      </c>
      <c r="B33" s="6" t="s">
        <v>2</v>
      </c>
      <c r="C33" s="27">
        <v>1520</v>
      </c>
      <c r="D33" s="27">
        <v>168.8</v>
      </c>
      <c r="E33" s="27">
        <v>168.8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J33"/>
  <sheetViews>
    <sheetView topLeftCell="A11" workbookViewId="0">
      <selection activeCell="F33" sqref="F33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1" customWidth="1"/>
    <col min="5" max="5" width="13.28515625" style="31" customWidth="1"/>
    <col min="6" max="6" width="12" style="29" customWidth="1"/>
    <col min="7" max="7" width="12" style="2" customWidth="1"/>
    <col min="8" max="16384" width="9.140625" style="2"/>
  </cols>
  <sheetData>
    <row r="1" spans="1:7">
      <c r="A1" s="58" t="s">
        <v>12</v>
      </c>
      <c r="B1" s="58"/>
      <c r="C1" s="58"/>
      <c r="D1" s="58"/>
      <c r="E1" s="58"/>
    </row>
    <row r="2" spans="1:7">
      <c r="A2" s="58" t="s">
        <v>63</v>
      </c>
      <c r="B2" s="58"/>
      <c r="C2" s="58"/>
      <c r="D2" s="58"/>
      <c r="E2" s="58"/>
    </row>
    <row r="3" spans="1:7">
      <c r="A3" s="1"/>
    </row>
    <row r="4" spans="1:7" ht="45.75" customHeight="1">
      <c r="A4" s="65" t="s">
        <v>39</v>
      </c>
      <c r="B4" s="65"/>
      <c r="C4" s="65"/>
      <c r="D4" s="65"/>
      <c r="E4" s="65"/>
    </row>
    <row r="5" spans="1:7" ht="15.75" customHeight="1">
      <c r="A5" s="60" t="s">
        <v>13</v>
      </c>
      <c r="B5" s="60"/>
      <c r="C5" s="60"/>
      <c r="D5" s="60"/>
      <c r="E5" s="60"/>
    </row>
    <row r="6" spans="1:7">
      <c r="A6" s="4"/>
    </row>
    <row r="7" spans="1:7">
      <c r="A7" s="13" t="s">
        <v>14</v>
      </c>
    </row>
    <row r="8" spans="1:7">
      <c r="A8" s="1"/>
    </row>
    <row r="9" spans="1:7">
      <c r="A9" s="61" t="s">
        <v>24</v>
      </c>
      <c r="B9" s="64" t="s">
        <v>15</v>
      </c>
      <c r="C9" s="63" t="s">
        <v>58</v>
      </c>
      <c r="D9" s="63"/>
      <c r="E9" s="63"/>
    </row>
    <row r="10" spans="1:7" ht="40.5">
      <c r="A10" s="61"/>
      <c r="B10" s="64"/>
      <c r="C10" s="32" t="s">
        <v>16</v>
      </c>
      <c r="D10" s="32" t="s">
        <v>17</v>
      </c>
      <c r="E10" s="33" t="s">
        <v>11</v>
      </c>
    </row>
    <row r="11" spans="1:7">
      <c r="A11" s="5" t="s">
        <v>18</v>
      </c>
      <c r="B11" s="6" t="s">
        <v>10</v>
      </c>
      <c r="C11" s="43">
        <v>8</v>
      </c>
      <c r="D11" s="43">
        <v>8</v>
      </c>
      <c r="E11" s="43">
        <v>8</v>
      </c>
    </row>
    <row r="12" spans="1:7" ht="25.5">
      <c r="A12" s="10" t="s">
        <v>20</v>
      </c>
      <c r="B12" s="6" t="s">
        <v>2</v>
      </c>
      <c r="C12" s="27">
        <f>(C13--C32)/C11</f>
        <v>3055.25</v>
      </c>
      <c r="D12" s="27">
        <f t="shared" ref="D12:E12" si="0">(D13--D32)/D11</f>
        <v>452.25000000000006</v>
      </c>
      <c r="E12" s="27">
        <f t="shared" si="0"/>
        <v>452.25000000000006</v>
      </c>
    </row>
    <row r="13" spans="1:7" ht="25.5">
      <c r="A13" s="5" t="s">
        <v>82</v>
      </c>
      <c r="B13" s="6" t="s">
        <v>2</v>
      </c>
      <c r="C13" s="27">
        <f>C15+C29+C30+C31+C32+C33</f>
        <v>24112</v>
      </c>
      <c r="D13" s="27">
        <f>D15+D29+D30+D32+D33</f>
        <v>3618.0000000000005</v>
      </c>
      <c r="E13" s="27">
        <f>E15+E29+E30+E32+E33</f>
        <v>3618.0000000000005</v>
      </c>
    </row>
    <row r="14" spans="1:7">
      <c r="A14" s="8" t="s">
        <v>0</v>
      </c>
      <c r="B14" s="9"/>
      <c r="C14" s="27"/>
      <c r="D14" s="27">
        <f t="shared" ref="D14" si="1">C14</f>
        <v>0</v>
      </c>
      <c r="E14" s="27"/>
      <c r="G14" s="15"/>
    </row>
    <row r="15" spans="1:7" ht="25.5">
      <c r="A15" s="5" t="s">
        <v>83</v>
      </c>
      <c r="B15" s="6" t="s">
        <v>2</v>
      </c>
      <c r="C15" s="43">
        <f t="shared" ref="C15:E15" si="2">C17+C20+C23+C26</f>
        <v>12592</v>
      </c>
      <c r="D15" s="43">
        <f t="shared" si="2"/>
        <v>3088.6000000000004</v>
      </c>
      <c r="E15" s="43">
        <f t="shared" si="2"/>
        <v>3088.6000000000004</v>
      </c>
      <c r="F15" s="29" t="s">
        <v>27</v>
      </c>
    </row>
    <row r="16" spans="1:7">
      <c r="A16" s="8" t="s">
        <v>1</v>
      </c>
      <c r="B16" s="9"/>
      <c r="C16" s="27">
        <v>0</v>
      </c>
      <c r="D16" s="27">
        <f t="shared" ref="D16" si="3">C16</f>
        <v>0</v>
      </c>
      <c r="E16" s="27">
        <v>0</v>
      </c>
    </row>
    <row r="17" spans="1:10" s="18" customFormat="1" ht="25.5">
      <c r="A17" s="20" t="s">
        <v>25</v>
      </c>
      <c r="B17" s="17" t="s">
        <v>2</v>
      </c>
      <c r="C17" s="27">
        <v>0</v>
      </c>
      <c r="D17" s="27">
        <v>0</v>
      </c>
      <c r="E17" s="27">
        <v>0</v>
      </c>
      <c r="F17" s="29"/>
    </row>
    <row r="18" spans="1:10" s="18" customFormat="1">
      <c r="A18" s="21" t="s">
        <v>4</v>
      </c>
      <c r="B18" s="22" t="s">
        <v>3</v>
      </c>
      <c r="C18" s="28">
        <v>0</v>
      </c>
      <c r="D18" s="27">
        <v>0</v>
      </c>
      <c r="E18" s="28">
        <v>0</v>
      </c>
      <c r="F18" s="29"/>
    </row>
    <row r="19" spans="1:10" s="18" customFormat="1" ht="21.95" customHeight="1">
      <c r="A19" s="21" t="s">
        <v>22</v>
      </c>
      <c r="B19" s="17" t="s">
        <v>23</v>
      </c>
      <c r="C19" s="27">
        <v>0</v>
      </c>
      <c r="D19" s="27">
        <v>0</v>
      </c>
      <c r="E19" s="27">
        <v>0</v>
      </c>
      <c r="F19" s="29"/>
    </row>
    <row r="20" spans="1:10" s="18" customFormat="1" ht="25.5">
      <c r="A20" s="20" t="s">
        <v>26</v>
      </c>
      <c r="B20" s="17" t="s">
        <v>2</v>
      </c>
      <c r="C20" s="43">
        <v>6800</v>
      </c>
      <c r="D20" s="43">
        <v>1681.4</v>
      </c>
      <c r="E20" s="43">
        <v>1681.4</v>
      </c>
      <c r="F20" s="29"/>
    </row>
    <row r="21" spans="1:10" s="18" customFormat="1">
      <c r="A21" s="21" t="s">
        <v>4</v>
      </c>
      <c r="B21" s="22" t="s">
        <v>3</v>
      </c>
      <c r="C21" s="28">
        <v>4</v>
      </c>
      <c r="D21" s="27">
        <v>4</v>
      </c>
      <c r="E21" s="28">
        <v>4</v>
      </c>
      <c r="F21" s="29"/>
    </row>
    <row r="22" spans="1:10" ht="21.95" customHeight="1">
      <c r="A22" s="10" t="s">
        <v>22</v>
      </c>
      <c r="B22" s="6" t="s">
        <v>23</v>
      </c>
      <c r="C22" s="27">
        <f>C20/C21/12*1000</f>
        <v>141666.66666666666</v>
      </c>
      <c r="D22" s="27">
        <f>D20*1000/3/D21</f>
        <v>140116.66666666666</v>
      </c>
      <c r="E22" s="27">
        <f>E20*1000/3/E21</f>
        <v>140116.66666666666</v>
      </c>
    </row>
    <row r="23" spans="1:10" ht="39">
      <c r="A23" s="14" t="s">
        <v>21</v>
      </c>
      <c r="B23" s="6" t="s">
        <v>2</v>
      </c>
      <c r="C23" s="43">
        <v>800</v>
      </c>
      <c r="D23" s="43">
        <v>199.4</v>
      </c>
      <c r="E23" s="43">
        <v>199.4</v>
      </c>
    </row>
    <row r="24" spans="1:10">
      <c r="A24" s="10" t="s">
        <v>4</v>
      </c>
      <c r="B24" s="11" t="s">
        <v>3</v>
      </c>
      <c r="C24" s="28">
        <v>1</v>
      </c>
      <c r="D24" s="27">
        <v>1</v>
      </c>
      <c r="E24" s="28">
        <v>1</v>
      </c>
    </row>
    <row r="25" spans="1:10" ht="21.95" customHeight="1">
      <c r="A25" s="10" t="s">
        <v>22</v>
      </c>
      <c r="B25" s="6" t="s">
        <v>23</v>
      </c>
      <c r="C25" s="27">
        <f>C23/C24/12*1000</f>
        <v>66666.666666666672</v>
      </c>
      <c r="D25" s="27">
        <f>D23*1000/3/D24</f>
        <v>66466.666666666672</v>
      </c>
      <c r="E25" s="27">
        <f>E23*1000/3/E24</f>
        <v>66466.666666666672</v>
      </c>
    </row>
    <row r="26" spans="1:10" ht="25.5">
      <c r="A26" s="7" t="s">
        <v>19</v>
      </c>
      <c r="B26" s="6" t="s">
        <v>2</v>
      </c>
      <c r="C26" s="43">
        <v>4992</v>
      </c>
      <c r="D26" s="43">
        <v>1207.8</v>
      </c>
      <c r="E26" s="43">
        <v>1207.8</v>
      </c>
    </row>
    <row r="27" spans="1:10">
      <c r="A27" s="10" t="s">
        <v>4</v>
      </c>
      <c r="B27" s="11" t="s">
        <v>3</v>
      </c>
      <c r="C27" s="28">
        <v>6.6</v>
      </c>
      <c r="D27" s="28">
        <v>6.6</v>
      </c>
      <c r="E27" s="28">
        <v>6.6</v>
      </c>
    </row>
    <row r="28" spans="1:10" ht="21.95" customHeight="1">
      <c r="A28" s="10" t="s">
        <v>22</v>
      </c>
      <c r="B28" s="6" t="s">
        <v>23</v>
      </c>
      <c r="C28" s="27">
        <f>C26/C27/12*1000</f>
        <v>63030.303030303032</v>
      </c>
      <c r="D28" s="27">
        <f>D26*1000/3/D27</f>
        <v>61000</v>
      </c>
      <c r="E28" s="27">
        <f>E26*1000/3/E27</f>
        <v>61000</v>
      </c>
      <c r="F28" s="44"/>
      <c r="G28" s="44"/>
      <c r="H28" s="44"/>
      <c r="I28" s="50"/>
      <c r="J28" s="50"/>
    </row>
    <row r="29" spans="1:10" ht="25.5">
      <c r="A29" s="5" t="s">
        <v>5</v>
      </c>
      <c r="B29" s="6" t="s">
        <v>2</v>
      </c>
      <c r="C29" s="43">
        <v>1300</v>
      </c>
      <c r="D29" s="43">
        <v>325.8</v>
      </c>
      <c r="E29" s="43">
        <v>325.8</v>
      </c>
      <c r="F29" s="44" t="s">
        <v>59</v>
      </c>
      <c r="G29" s="44" t="s">
        <v>68</v>
      </c>
      <c r="H29" s="44" t="s">
        <v>65</v>
      </c>
      <c r="I29" s="50" t="s">
        <v>62</v>
      </c>
      <c r="J29" s="50" t="s">
        <v>67</v>
      </c>
    </row>
    <row r="30" spans="1:10" ht="36.75">
      <c r="A30" s="12" t="s">
        <v>6</v>
      </c>
      <c r="B30" s="6" t="s">
        <v>2</v>
      </c>
      <c r="C30" s="43">
        <v>6523</v>
      </c>
      <c r="D30" s="43">
        <v>88</v>
      </c>
      <c r="E30" s="43">
        <v>88</v>
      </c>
      <c r="F30" s="44">
        <v>12.3</v>
      </c>
      <c r="G30" s="50">
        <v>75.7</v>
      </c>
      <c r="H30" s="50">
        <v>0</v>
      </c>
      <c r="I30" s="50"/>
      <c r="J30" s="50"/>
    </row>
    <row r="31" spans="1:10" ht="25.5">
      <c r="A31" s="12" t="s">
        <v>7</v>
      </c>
      <c r="B31" s="6" t="s">
        <v>2</v>
      </c>
      <c r="C31" s="27">
        <v>100</v>
      </c>
      <c r="D31" s="27">
        <v>0</v>
      </c>
      <c r="E31" s="27">
        <v>0</v>
      </c>
    </row>
    <row r="32" spans="1:10" ht="36.75">
      <c r="A32" s="12" t="s">
        <v>8</v>
      </c>
      <c r="B32" s="6" t="s">
        <v>2</v>
      </c>
      <c r="C32" s="27">
        <v>330</v>
      </c>
      <c r="D32" s="27">
        <v>0</v>
      </c>
      <c r="E32" s="27">
        <v>0</v>
      </c>
    </row>
    <row r="33" spans="1:5" ht="38.25" customHeight="1">
      <c r="A33" s="12" t="s">
        <v>9</v>
      </c>
      <c r="B33" s="6" t="s">
        <v>2</v>
      </c>
      <c r="C33" s="27">
        <v>3267</v>
      </c>
      <c r="D33" s="27">
        <v>115.6</v>
      </c>
      <c r="E33" s="27">
        <v>115.6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J33"/>
  <sheetViews>
    <sheetView topLeftCell="A11" workbookViewId="0">
      <selection activeCell="F29" sqref="F29:J30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1" customWidth="1"/>
    <col min="5" max="5" width="15.42578125" style="31" customWidth="1"/>
    <col min="6" max="6" width="7.7109375" style="29" customWidth="1"/>
    <col min="7" max="7" width="12" style="2" customWidth="1"/>
    <col min="8" max="16384" width="9.140625" style="2"/>
  </cols>
  <sheetData>
    <row r="1" spans="1:7">
      <c r="A1" s="58" t="s">
        <v>12</v>
      </c>
      <c r="B1" s="58"/>
      <c r="C1" s="58"/>
      <c r="D1" s="58"/>
      <c r="E1" s="58"/>
    </row>
    <row r="2" spans="1:7">
      <c r="A2" s="58" t="s">
        <v>63</v>
      </c>
      <c r="B2" s="58"/>
      <c r="C2" s="58"/>
      <c r="D2" s="58"/>
      <c r="E2" s="58"/>
    </row>
    <row r="3" spans="1:7">
      <c r="A3" s="1"/>
    </row>
    <row r="4" spans="1:7" ht="48" customHeight="1">
      <c r="A4" s="65" t="s">
        <v>40</v>
      </c>
      <c r="B4" s="65"/>
      <c r="C4" s="65"/>
      <c r="D4" s="65"/>
      <c r="E4" s="65"/>
    </row>
    <row r="5" spans="1:7" ht="15.75" customHeight="1">
      <c r="A5" s="60" t="s">
        <v>13</v>
      </c>
      <c r="B5" s="60"/>
      <c r="C5" s="60"/>
      <c r="D5" s="60"/>
      <c r="E5" s="60"/>
    </row>
    <row r="6" spans="1:7">
      <c r="A6" s="4"/>
    </row>
    <row r="7" spans="1:7">
      <c r="A7" s="13" t="s">
        <v>14</v>
      </c>
    </row>
    <row r="8" spans="1:7">
      <c r="A8" s="1"/>
    </row>
    <row r="9" spans="1:7">
      <c r="A9" s="61" t="s">
        <v>24</v>
      </c>
      <c r="B9" s="64" t="s">
        <v>15</v>
      </c>
      <c r="C9" s="63" t="s">
        <v>58</v>
      </c>
      <c r="D9" s="63"/>
      <c r="E9" s="63"/>
    </row>
    <row r="10" spans="1:7" ht="40.5">
      <c r="A10" s="61"/>
      <c r="B10" s="64"/>
      <c r="C10" s="32" t="s">
        <v>16</v>
      </c>
      <c r="D10" s="32" t="s">
        <v>17</v>
      </c>
      <c r="E10" s="33" t="s">
        <v>11</v>
      </c>
    </row>
    <row r="11" spans="1:7">
      <c r="A11" s="5" t="s">
        <v>18</v>
      </c>
      <c r="B11" s="6" t="s">
        <v>10</v>
      </c>
      <c r="C11" s="43">
        <v>117</v>
      </c>
      <c r="D11" s="43">
        <v>117</v>
      </c>
      <c r="E11" s="43">
        <v>117</v>
      </c>
    </row>
    <row r="12" spans="1:7" ht="25.5">
      <c r="A12" s="10" t="s">
        <v>20</v>
      </c>
      <c r="B12" s="6" t="s">
        <v>2</v>
      </c>
      <c r="C12" s="27">
        <f>(C13-C32)/C11</f>
        <v>717.11965811965808</v>
      </c>
      <c r="D12" s="27">
        <f t="shared" ref="D12:E12" si="0">(D13-D32)/D11</f>
        <v>158.90000000000003</v>
      </c>
      <c r="E12" s="27">
        <f t="shared" si="0"/>
        <v>158.90000000000003</v>
      </c>
    </row>
    <row r="13" spans="1:7" ht="25.5">
      <c r="A13" s="5" t="s">
        <v>84</v>
      </c>
      <c r="B13" s="6" t="s">
        <v>2</v>
      </c>
      <c r="C13" s="43">
        <f>C15+C29+C30+C31+C32+C33</f>
        <v>84655</v>
      </c>
      <c r="D13" s="43">
        <f>D15+D29+D30+D31+D32+D33</f>
        <v>18591.300000000003</v>
      </c>
      <c r="E13" s="43">
        <f>E15+E29+E30+E31+E32+E33</f>
        <v>18591.300000000003</v>
      </c>
    </row>
    <row r="14" spans="1:7">
      <c r="A14" s="8" t="s">
        <v>0</v>
      </c>
      <c r="B14" s="9"/>
      <c r="C14" s="27"/>
      <c r="D14" s="27">
        <f t="shared" ref="D14" si="1">C14</f>
        <v>0</v>
      </c>
      <c r="E14" s="27"/>
      <c r="G14" s="15"/>
    </row>
    <row r="15" spans="1:7" ht="25.5">
      <c r="A15" s="5" t="s">
        <v>85</v>
      </c>
      <c r="B15" s="6" t="s">
        <v>2</v>
      </c>
      <c r="C15" s="43">
        <f>C17+C20+C23+C26</f>
        <v>60611</v>
      </c>
      <c r="D15" s="43">
        <f t="shared" ref="D15:E15" si="2">D17+D20+D23+D26</f>
        <v>14962.9</v>
      </c>
      <c r="E15" s="43">
        <f t="shared" si="2"/>
        <v>14962.9</v>
      </c>
      <c r="F15" s="29" t="s">
        <v>27</v>
      </c>
    </row>
    <row r="16" spans="1:7">
      <c r="A16" s="8" t="s">
        <v>1</v>
      </c>
      <c r="B16" s="9"/>
      <c r="C16" s="27"/>
      <c r="D16" s="27"/>
      <c r="E16" s="27"/>
    </row>
    <row r="17" spans="1:10" s="18" customFormat="1" ht="25.5">
      <c r="A17" s="20" t="s">
        <v>25</v>
      </c>
      <c r="B17" s="17" t="s">
        <v>2</v>
      </c>
      <c r="C17" s="43">
        <v>5700</v>
      </c>
      <c r="D17" s="43">
        <v>1385.3</v>
      </c>
      <c r="E17" s="43">
        <v>1385.3</v>
      </c>
      <c r="F17" s="29"/>
    </row>
    <row r="18" spans="1:10" s="18" customFormat="1">
      <c r="A18" s="21" t="s">
        <v>4</v>
      </c>
      <c r="B18" s="22" t="s">
        <v>3</v>
      </c>
      <c r="C18" s="27">
        <v>3</v>
      </c>
      <c r="D18" s="27">
        <v>3</v>
      </c>
      <c r="E18" s="27">
        <v>3</v>
      </c>
      <c r="F18" s="29"/>
    </row>
    <row r="19" spans="1:10" s="18" customFormat="1" ht="21.95" customHeight="1">
      <c r="A19" s="21" t="s">
        <v>22</v>
      </c>
      <c r="B19" s="17" t="s">
        <v>23</v>
      </c>
      <c r="C19" s="27">
        <f>C17/C18/12*1000</f>
        <v>158333.33333333334</v>
      </c>
      <c r="D19" s="27">
        <f>D17*1000/3/D18</f>
        <v>153922.22222222222</v>
      </c>
      <c r="E19" s="27">
        <f>E17*1000/3/E18</f>
        <v>153922.22222222222</v>
      </c>
      <c r="F19" s="29"/>
    </row>
    <row r="20" spans="1:10" s="18" customFormat="1" ht="25.5">
      <c r="A20" s="20" t="s">
        <v>26</v>
      </c>
      <c r="B20" s="17" t="s">
        <v>2</v>
      </c>
      <c r="C20" s="43">
        <v>43411</v>
      </c>
      <c r="D20" s="43">
        <v>10767.6</v>
      </c>
      <c r="E20" s="43">
        <v>10767.6</v>
      </c>
      <c r="F20" s="29"/>
    </row>
    <row r="21" spans="1:10" s="18" customFormat="1">
      <c r="A21" s="21" t="s">
        <v>4</v>
      </c>
      <c r="B21" s="22" t="s">
        <v>3</v>
      </c>
      <c r="C21" s="27">
        <v>20</v>
      </c>
      <c r="D21" s="27">
        <v>20</v>
      </c>
      <c r="E21" s="27">
        <v>20</v>
      </c>
      <c r="F21" s="29"/>
    </row>
    <row r="22" spans="1:10" ht="21.95" customHeight="1">
      <c r="A22" s="10" t="s">
        <v>22</v>
      </c>
      <c r="B22" s="6" t="s">
        <v>23</v>
      </c>
      <c r="C22" s="27">
        <f>C20/C21/12*1000</f>
        <v>180879.16666666669</v>
      </c>
      <c r="D22" s="27">
        <f>D20*1000/3/D21</f>
        <v>179460</v>
      </c>
      <c r="E22" s="27">
        <f>E20*1000/3/E21</f>
        <v>179460</v>
      </c>
    </row>
    <row r="23" spans="1:10" ht="39">
      <c r="A23" s="14" t="s">
        <v>21</v>
      </c>
      <c r="B23" s="6" t="s">
        <v>2</v>
      </c>
      <c r="C23" s="43">
        <v>3800</v>
      </c>
      <c r="D23" s="43">
        <v>920.7</v>
      </c>
      <c r="E23" s="43">
        <v>920.7</v>
      </c>
    </row>
    <row r="24" spans="1:10">
      <c r="A24" s="10" t="s">
        <v>4</v>
      </c>
      <c r="B24" s="11" t="s">
        <v>3</v>
      </c>
      <c r="C24" s="27">
        <v>4</v>
      </c>
      <c r="D24" s="27">
        <v>4</v>
      </c>
      <c r="E24" s="27">
        <v>4</v>
      </c>
    </row>
    <row r="25" spans="1:10" ht="21.95" customHeight="1">
      <c r="A25" s="10" t="s">
        <v>22</v>
      </c>
      <c r="B25" s="6" t="s">
        <v>23</v>
      </c>
      <c r="C25" s="27">
        <f>C23/C24/12*1000</f>
        <v>79166.666666666672</v>
      </c>
      <c r="D25" s="27">
        <f>D23*1000/3/D24</f>
        <v>76725</v>
      </c>
      <c r="E25" s="27">
        <f>E23*1000/3/E24</f>
        <v>76725</v>
      </c>
      <c r="F25" s="29" t="s">
        <v>27</v>
      </c>
    </row>
    <row r="26" spans="1:10" ht="25.5">
      <c r="A26" s="7" t="s">
        <v>19</v>
      </c>
      <c r="B26" s="6" t="s">
        <v>2</v>
      </c>
      <c r="C26" s="43">
        <v>7700</v>
      </c>
      <c r="D26" s="43">
        <v>1889.3</v>
      </c>
      <c r="E26" s="43">
        <v>1889.3</v>
      </c>
    </row>
    <row r="27" spans="1:10">
      <c r="A27" s="10" t="s">
        <v>4</v>
      </c>
      <c r="B27" s="11" t="s">
        <v>3</v>
      </c>
      <c r="C27" s="27">
        <v>10</v>
      </c>
      <c r="D27" s="27">
        <v>10</v>
      </c>
      <c r="E27" s="27">
        <v>10</v>
      </c>
    </row>
    <row r="28" spans="1:10" ht="21.95" customHeight="1">
      <c r="A28" s="10" t="s">
        <v>22</v>
      </c>
      <c r="B28" s="6" t="s">
        <v>23</v>
      </c>
      <c r="C28" s="27">
        <f>C26/C27/12*1000</f>
        <v>64166.666666666672</v>
      </c>
      <c r="D28" s="27">
        <f>D26*1000/3/D27</f>
        <v>62976.666666666664</v>
      </c>
      <c r="E28" s="27">
        <f>E26*1000/3/E27</f>
        <v>62976.666666666664</v>
      </c>
    </row>
    <row r="29" spans="1:10" ht="25.5">
      <c r="A29" s="5" t="s">
        <v>5</v>
      </c>
      <c r="B29" s="6" t="s">
        <v>2</v>
      </c>
      <c r="C29" s="43">
        <v>7528</v>
      </c>
      <c r="D29" s="43">
        <v>1590.5</v>
      </c>
      <c r="E29" s="43">
        <v>1590.5</v>
      </c>
      <c r="F29" s="44" t="s">
        <v>59</v>
      </c>
      <c r="G29" s="44" t="s">
        <v>68</v>
      </c>
      <c r="H29" s="44" t="s">
        <v>65</v>
      </c>
      <c r="I29" s="50" t="s">
        <v>62</v>
      </c>
      <c r="J29" s="50" t="s">
        <v>67</v>
      </c>
    </row>
    <row r="30" spans="1:10" ht="36.75">
      <c r="A30" s="12" t="s">
        <v>6</v>
      </c>
      <c r="B30" s="6" t="s">
        <v>2</v>
      </c>
      <c r="C30" s="27">
        <v>9964</v>
      </c>
      <c r="D30" s="27">
        <v>1829.5</v>
      </c>
      <c r="E30" s="27">
        <v>1829.5</v>
      </c>
      <c r="F30" s="44">
        <v>70.2</v>
      </c>
      <c r="G30" s="50">
        <v>168.2</v>
      </c>
      <c r="H30" s="50">
        <v>1591.1</v>
      </c>
      <c r="I30" s="50"/>
      <c r="J30" s="50"/>
    </row>
    <row r="31" spans="1:10" ht="25.5">
      <c r="A31" s="12" t="s">
        <v>7</v>
      </c>
      <c r="B31" s="6" t="s">
        <v>2</v>
      </c>
      <c r="C31" s="27">
        <v>300</v>
      </c>
      <c r="D31" s="27">
        <v>0</v>
      </c>
      <c r="E31" s="27">
        <v>0</v>
      </c>
    </row>
    <row r="32" spans="1:10" ht="36.75">
      <c r="A32" s="12" t="s">
        <v>8</v>
      </c>
      <c r="B32" s="6" t="s">
        <v>2</v>
      </c>
      <c r="C32" s="27">
        <v>752</v>
      </c>
      <c r="D32" s="27">
        <v>0</v>
      </c>
      <c r="E32" s="27">
        <v>0</v>
      </c>
    </row>
    <row r="33" spans="1:5" ht="38.25" customHeight="1">
      <c r="A33" s="12" t="s">
        <v>9</v>
      </c>
      <c r="B33" s="6" t="s">
        <v>2</v>
      </c>
      <c r="C33" s="27">
        <v>5500</v>
      </c>
      <c r="D33" s="27">
        <v>208.4</v>
      </c>
      <c r="E33" s="27">
        <v>208.4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J33"/>
  <sheetViews>
    <sheetView topLeftCell="A11" workbookViewId="0">
      <selection activeCell="F29" sqref="F29:J30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31" customWidth="1"/>
    <col min="5" max="5" width="14.140625" style="31" customWidth="1"/>
    <col min="6" max="7" width="12" style="29" customWidth="1"/>
    <col min="8" max="16384" width="9.140625" style="2"/>
  </cols>
  <sheetData>
    <row r="1" spans="1:7">
      <c r="A1" s="58" t="s">
        <v>12</v>
      </c>
      <c r="B1" s="58"/>
      <c r="C1" s="58"/>
      <c r="D1" s="58"/>
      <c r="E1" s="58"/>
    </row>
    <row r="2" spans="1:7">
      <c r="A2" s="58" t="s">
        <v>63</v>
      </c>
      <c r="B2" s="58"/>
      <c r="C2" s="58"/>
      <c r="D2" s="58"/>
      <c r="E2" s="58"/>
    </row>
    <row r="3" spans="1:7">
      <c r="A3" s="1"/>
    </row>
    <row r="4" spans="1:7" ht="48.75" customHeight="1">
      <c r="A4" s="65" t="s">
        <v>41</v>
      </c>
      <c r="B4" s="65"/>
      <c r="C4" s="65"/>
      <c r="D4" s="65"/>
      <c r="E4" s="65"/>
    </row>
    <row r="5" spans="1:7" ht="15.75" customHeight="1">
      <c r="A5" s="60" t="s">
        <v>13</v>
      </c>
      <c r="B5" s="60"/>
      <c r="C5" s="60"/>
      <c r="D5" s="60"/>
      <c r="E5" s="60"/>
    </row>
    <row r="6" spans="1:7">
      <c r="A6" s="4"/>
    </row>
    <row r="7" spans="1:7">
      <c r="A7" s="13" t="s">
        <v>14</v>
      </c>
    </row>
    <row r="8" spans="1:7">
      <c r="A8" s="1"/>
    </row>
    <row r="9" spans="1:7">
      <c r="A9" s="61" t="s">
        <v>24</v>
      </c>
      <c r="B9" s="62" t="s">
        <v>15</v>
      </c>
      <c r="C9" s="63" t="s">
        <v>79</v>
      </c>
      <c r="D9" s="63"/>
      <c r="E9" s="63"/>
    </row>
    <row r="10" spans="1:7" ht="40.5">
      <c r="A10" s="61"/>
      <c r="B10" s="62"/>
      <c r="C10" s="32" t="s">
        <v>16</v>
      </c>
      <c r="D10" s="32" t="s">
        <v>17</v>
      </c>
      <c r="E10" s="33" t="s">
        <v>11</v>
      </c>
    </row>
    <row r="11" spans="1:7">
      <c r="A11" s="5" t="s">
        <v>18</v>
      </c>
      <c r="B11" s="34" t="s">
        <v>10</v>
      </c>
      <c r="C11" s="43">
        <v>86</v>
      </c>
      <c r="D11" s="43">
        <v>86</v>
      </c>
      <c r="E11" s="43">
        <v>86</v>
      </c>
    </row>
    <row r="12" spans="1:7" ht="25.5">
      <c r="A12" s="10" t="s">
        <v>20</v>
      </c>
      <c r="B12" s="34" t="s">
        <v>2</v>
      </c>
      <c r="C12" s="27">
        <f>(C13-C32)/C11</f>
        <v>1351.3255813953488</v>
      </c>
      <c r="D12" s="27">
        <f t="shared" ref="D12:E12" si="0">(D13-D32)/D11</f>
        <v>305.19767441860466</v>
      </c>
      <c r="E12" s="27">
        <f t="shared" si="0"/>
        <v>305.19767441860466</v>
      </c>
    </row>
    <row r="13" spans="1:7" ht="25.5">
      <c r="A13" s="5" t="s">
        <v>86</v>
      </c>
      <c r="B13" s="34" t="s">
        <v>2</v>
      </c>
      <c r="C13" s="43">
        <f>C15+C29+C30+C31+C32+C33</f>
        <v>116974</v>
      </c>
      <c r="D13" s="27">
        <f>D15+D29+D30+D31+D32+D33</f>
        <v>26247</v>
      </c>
      <c r="E13" s="27">
        <f>E15+E29+E30+E31+E32+E33</f>
        <v>26247</v>
      </c>
    </row>
    <row r="14" spans="1:7">
      <c r="A14" s="8" t="s">
        <v>0</v>
      </c>
      <c r="B14" s="35"/>
      <c r="C14" s="27"/>
      <c r="D14" s="27">
        <f t="shared" ref="D14" si="1">C14</f>
        <v>0</v>
      </c>
      <c r="E14" s="27"/>
      <c r="G14" s="31"/>
    </row>
    <row r="15" spans="1:7" ht="25.5">
      <c r="A15" s="5" t="s">
        <v>87</v>
      </c>
      <c r="B15" s="34" t="s">
        <v>2</v>
      </c>
      <c r="C15" s="43">
        <v>97902</v>
      </c>
      <c r="D15" s="43">
        <f t="shared" ref="D15:E15" si="2">D17+D20+D23+D26</f>
        <v>22569.5</v>
      </c>
      <c r="E15" s="43">
        <f t="shared" si="2"/>
        <v>22569.5</v>
      </c>
    </row>
    <row r="16" spans="1:7">
      <c r="A16" s="8" t="s">
        <v>1</v>
      </c>
      <c r="B16" s="35"/>
      <c r="C16" s="27"/>
      <c r="D16" s="27"/>
      <c r="E16" s="27"/>
    </row>
    <row r="17" spans="1:10" s="18" customFormat="1" ht="25.5">
      <c r="A17" s="20" t="s">
        <v>25</v>
      </c>
      <c r="B17" s="34" t="s">
        <v>2</v>
      </c>
      <c r="C17" s="43"/>
      <c r="D17" s="43">
        <v>939</v>
      </c>
      <c r="E17" s="43">
        <v>939</v>
      </c>
      <c r="F17" s="29"/>
      <c r="G17" s="29" t="s">
        <v>27</v>
      </c>
    </row>
    <row r="18" spans="1:10" s="18" customFormat="1">
      <c r="A18" s="21" t="s">
        <v>4</v>
      </c>
      <c r="B18" s="36" t="s">
        <v>3</v>
      </c>
      <c r="C18" s="27">
        <v>2</v>
      </c>
      <c r="D18" s="27">
        <v>2</v>
      </c>
      <c r="E18" s="27">
        <v>2</v>
      </c>
      <c r="F18" s="29"/>
      <c r="G18" s="29"/>
    </row>
    <row r="19" spans="1:10" s="18" customFormat="1" ht="21.95" customHeight="1">
      <c r="A19" s="21" t="s">
        <v>22</v>
      </c>
      <c r="B19" s="34" t="s">
        <v>23</v>
      </c>
      <c r="C19" s="27">
        <f>C17/C18/12*1000</f>
        <v>0</v>
      </c>
      <c r="D19" s="27">
        <f>D17*1000/3/D18</f>
        <v>156500</v>
      </c>
      <c r="E19" s="27">
        <f>E17*1000/3/E18</f>
        <v>156500</v>
      </c>
      <c r="F19" s="29"/>
      <c r="G19" s="29"/>
    </row>
    <row r="20" spans="1:10" s="18" customFormat="1" ht="25.5">
      <c r="A20" s="20" t="s">
        <v>26</v>
      </c>
      <c r="B20" s="34" t="s">
        <v>2</v>
      </c>
      <c r="C20" s="43"/>
      <c r="D20" s="43">
        <v>16669</v>
      </c>
      <c r="E20" s="43">
        <v>16669</v>
      </c>
      <c r="F20" s="29"/>
      <c r="G20" s="29"/>
    </row>
    <row r="21" spans="1:10">
      <c r="A21" s="10" t="s">
        <v>4</v>
      </c>
      <c r="B21" s="36" t="s">
        <v>3</v>
      </c>
      <c r="C21" s="27">
        <v>21</v>
      </c>
      <c r="D21" s="27">
        <v>21</v>
      </c>
      <c r="E21" s="27">
        <v>21</v>
      </c>
    </row>
    <row r="22" spans="1:10" ht="21.95" customHeight="1">
      <c r="A22" s="10" t="s">
        <v>22</v>
      </c>
      <c r="B22" s="34" t="s">
        <v>23</v>
      </c>
      <c r="C22" s="27">
        <f>C20/C21/12*1000</f>
        <v>0</v>
      </c>
      <c r="D22" s="27">
        <f>D20*1000/3/D21</f>
        <v>264587.3015873016</v>
      </c>
      <c r="E22" s="27">
        <f>E20*1000/3/E21</f>
        <v>264587.3015873016</v>
      </c>
    </row>
    <row r="23" spans="1:10" ht="39">
      <c r="A23" s="14" t="s">
        <v>21</v>
      </c>
      <c r="B23" s="34" t="s">
        <v>2</v>
      </c>
      <c r="C23" s="43"/>
      <c r="D23" s="43">
        <v>1882.8</v>
      </c>
      <c r="E23" s="43">
        <v>1882.8</v>
      </c>
    </row>
    <row r="24" spans="1:10">
      <c r="A24" s="10" t="s">
        <v>4</v>
      </c>
      <c r="B24" s="36" t="s">
        <v>3</v>
      </c>
      <c r="C24" s="27">
        <v>5.5</v>
      </c>
      <c r="D24" s="27">
        <v>5.5</v>
      </c>
      <c r="E24" s="27">
        <v>5.5</v>
      </c>
    </row>
    <row r="25" spans="1:10" ht="21.95" customHeight="1">
      <c r="A25" s="10" t="s">
        <v>22</v>
      </c>
      <c r="B25" s="34" t="s">
        <v>23</v>
      </c>
      <c r="C25" s="27">
        <f>C23/C24/12*1000</f>
        <v>0</v>
      </c>
      <c r="D25" s="27">
        <f>D23*1000/3/D24</f>
        <v>114109.09090909091</v>
      </c>
      <c r="E25" s="27">
        <f>E23*1000/3/E24</f>
        <v>114109.09090909091</v>
      </c>
    </row>
    <row r="26" spans="1:10" ht="25.5">
      <c r="A26" s="7" t="s">
        <v>19</v>
      </c>
      <c r="B26" s="34" t="s">
        <v>2</v>
      </c>
      <c r="C26" s="43"/>
      <c r="D26" s="43">
        <v>3078.7</v>
      </c>
      <c r="E26" s="43">
        <v>3078.7</v>
      </c>
    </row>
    <row r="27" spans="1:10">
      <c r="A27" s="10" t="s">
        <v>4</v>
      </c>
      <c r="B27" s="36" t="s">
        <v>3</v>
      </c>
      <c r="C27" s="27">
        <v>16</v>
      </c>
      <c r="D27" s="27">
        <v>16</v>
      </c>
      <c r="E27" s="27">
        <v>16</v>
      </c>
    </row>
    <row r="28" spans="1:10" ht="21.95" customHeight="1">
      <c r="A28" s="10" t="s">
        <v>22</v>
      </c>
      <c r="B28" s="34" t="s">
        <v>23</v>
      </c>
      <c r="C28" s="27">
        <f>C26/C27/12*1000</f>
        <v>0</v>
      </c>
      <c r="D28" s="27">
        <f>D26*1000/3/D27</f>
        <v>64139.583333333336</v>
      </c>
      <c r="E28" s="27">
        <f>E26*1000/3/E27</f>
        <v>64139.583333333336</v>
      </c>
    </row>
    <row r="29" spans="1:10" ht="25.5">
      <c r="A29" s="5" t="s">
        <v>5</v>
      </c>
      <c r="B29" s="34" t="s">
        <v>2</v>
      </c>
      <c r="C29" s="43">
        <v>5187</v>
      </c>
      <c r="D29" s="43">
        <v>2365.1999999999998</v>
      </c>
      <c r="E29" s="43">
        <v>2365.1999999999998</v>
      </c>
      <c r="F29" s="44" t="s">
        <v>59</v>
      </c>
      <c r="G29" s="44" t="s">
        <v>68</v>
      </c>
      <c r="H29" s="44" t="s">
        <v>65</v>
      </c>
      <c r="I29" s="50" t="s">
        <v>62</v>
      </c>
      <c r="J29" s="50" t="s">
        <v>67</v>
      </c>
    </row>
    <row r="30" spans="1:10" ht="36.75">
      <c r="A30" s="12" t="s">
        <v>6</v>
      </c>
      <c r="B30" s="34" t="s">
        <v>2</v>
      </c>
      <c r="C30" s="43">
        <v>9200</v>
      </c>
      <c r="D30" s="27">
        <v>1099.5</v>
      </c>
      <c r="E30" s="27">
        <v>1099.5</v>
      </c>
      <c r="F30" s="44">
        <v>55.3</v>
      </c>
      <c r="G30" s="50">
        <v>139</v>
      </c>
      <c r="H30" s="50">
        <v>879.5</v>
      </c>
      <c r="I30" s="50"/>
      <c r="J30" s="50">
        <v>25.7</v>
      </c>
    </row>
    <row r="31" spans="1:10" ht="25.5">
      <c r="A31" s="12" t="s">
        <v>7</v>
      </c>
      <c r="B31" s="34" t="s">
        <v>2</v>
      </c>
      <c r="C31" s="43">
        <v>300</v>
      </c>
      <c r="D31" s="27">
        <v>0</v>
      </c>
      <c r="E31" s="27">
        <v>0</v>
      </c>
    </row>
    <row r="32" spans="1:10" ht="36.75">
      <c r="A32" s="12" t="s">
        <v>8</v>
      </c>
      <c r="B32" s="34" t="s">
        <v>2</v>
      </c>
      <c r="C32" s="43">
        <v>760</v>
      </c>
      <c r="D32" s="27">
        <v>0</v>
      </c>
      <c r="E32" s="27">
        <v>0</v>
      </c>
    </row>
    <row r="33" spans="1:5" ht="38.25" customHeight="1">
      <c r="A33" s="12" t="s">
        <v>9</v>
      </c>
      <c r="B33" s="34" t="s">
        <v>2</v>
      </c>
      <c r="C33" s="27">
        <v>3625</v>
      </c>
      <c r="D33" s="27">
        <v>212.8</v>
      </c>
      <c r="E33" s="27">
        <v>212.8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J33"/>
  <sheetViews>
    <sheetView topLeftCell="A11" workbookViewId="0">
      <selection activeCell="G10" sqref="G10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1" customWidth="1"/>
    <col min="5" max="5" width="14" style="31" customWidth="1"/>
    <col min="6" max="6" width="12" style="29" customWidth="1"/>
    <col min="7" max="7" width="12" style="2" customWidth="1"/>
    <col min="8" max="16384" width="9.140625" style="2"/>
  </cols>
  <sheetData>
    <row r="1" spans="1:7">
      <c r="A1" s="58" t="s">
        <v>12</v>
      </c>
      <c r="B1" s="58"/>
      <c r="C1" s="58"/>
      <c r="D1" s="58"/>
      <c r="E1" s="58"/>
    </row>
    <row r="2" spans="1:7">
      <c r="A2" s="58" t="s">
        <v>63</v>
      </c>
      <c r="B2" s="58"/>
      <c r="C2" s="58"/>
      <c r="D2" s="58"/>
      <c r="E2" s="58"/>
    </row>
    <row r="3" spans="1:7">
      <c r="A3" s="1"/>
    </row>
    <row r="4" spans="1:7" ht="42.75" customHeight="1">
      <c r="A4" s="65" t="s">
        <v>42</v>
      </c>
      <c r="B4" s="65"/>
      <c r="C4" s="65"/>
      <c r="D4" s="65"/>
      <c r="E4" s="65"/>
    </row>
    <row r="5" spans="1:7" ht="15.75" customHeight="1">
      <c r="A5" s="60" t="s">
        <v>13</v>
      </c>
      <c r="B5" s="60"/>
      <c r="C5" s="60"/>
      <c r="D5" s="60"/>
      <c r="E5" s="60"/>
    </row>
    <row r="6" spans="1:7">
      <c r="A6" s="4"/>
    </row>
    <row r="7" spans="1:7">
      <c r="A7" s="13" t="s">
        <v>14</v>
      </c>
    </row>
    <row r="8" spans="1:7">
      <c r="A8" s="1"/>
    </row>
    <row r="9" spans="1:7">
      <c r="A9" s="61" t="s">
        <v>24</v>
      </c>
      <c r="B9" s="64" t="s">
        <v>15</v>
      </c>
      <c r="C9" s="63" t="s">
        <v>79</v>
      </c>
      <c r="D9" s="63"/>
      <c r="E9" s="63"/>
    </row>
    <row r="10" spans="1:7" ht="40.5">
      <c r="A10" s="61"/>
      <c r="B10" s="64"/>
      <c r="C10" s="32" t="s">
        <v>16</v>
      </c>
      <c r="D10" s="32" t="s">
        <v>17</v>
      </c>
      <c r="E10" s="33" t="s">
        <v>11</v>
      </c>
    </row>
    <row r="11" spans="1:7">
      <c r="A11" s="5" t="s">
        <v>18</v>
      </c>
      <c r="B11" s="6" t="s">
        <v>10</v>
      </c>
      <c r="C11" s="43">
        <v>63</v>
      </c>
      <c r="D11" s="43">
        <v>63</v>
      </c>
      <c r="E11" s="43">
        <v>63</v>
      </c>
    </row>
    <row r="12" spans="1:7" ht="25.5">
      <c r="A12" s="10" t="s">
        <v>20</v>
      </c>
      <c r="B12" s="6" t="s">
        <v>2</v>
      </c>
      <c r="C12" s="27">
        <f>(C13-C32)/C11</f>
        <v>1340.7460317460318</v>
      </c>
      <c r="D12" s="27">
        <f t="shared" ref="D12:E12" si="0">(D13-D32)/D11</f>
        <v>291.84126984126982</v>
      </c>
      <c r="E12" s="27">
        <f t="shared" si="0"/>
        <v>291.84126984126982</v>
      </c>
    </row>
    <row r="13" spans="1:7" ht="25.5">
      <c r="A13" s="5" t="s">
        <v>88</v>
      </c>
      <c r="B13" s="6" t="s">
        <v>2</v>
      </c>
      <c r="C13" s="43">
        <f>C15+C29+C30+C31+C32+C33</f>
        <v>85227</v>
      </c>
      <c r="D13" s="43">
        <f>D15+D29+D30+D31+D32+D33</f>
        <v>18386</v>
      </c>
      <c r="E13" s="43">
        <f>E15+E29+E30+E31+E32+E33</f>
        <v>18386</v>
      </c>
    </row>
    <row r="14" spans="1:7">
      <c r="A14" s="8" t="s">
        <v>0</v>
      </c>
      <c r="B14" s="9"/>
      <c r="C14" s="27"/>
      <c r="D14" s="27">
        <f t="shared" ref="D14" si="1">C14</f>
        <v>0</v>
      </c>
      <c r="E14" s="27"/>
      <c r="G14" s="15"/>
    </row>
    <row r="15" spans="1:7" ht="25.5">
      <c r="A15" s="5" t="s">
        <v>89</v>
      </c>
      <c r="B15" s="6" t="s">
        <v>2</v>
      </c>
      <c r="C15" s="43">
        <f>C17+C20+C23+C26</f>
        <v>56800</v>
      </c>
      <c r="D15" s="43">
        <f>D17+D20+D23+D26</f>
        <v>13731.8</v>
      </c>
      <c r="E15" s="43">
        <f t="shared" ref="E15" si="2">E17+E20+E23+E26</f>
        <v>13731.8</v>
      </c>
    </row>
    <row r="16" spans="1:7">
      <c r="A16" s="8" t="s">
        <v>1</v>
      </c>
      <c r="B16" s="9"/>
      <c r="C16" s="27"/>
      <c r="D16" s="27"/>
      <c r="E16" s="27"/>
    </row>
    <row r="17" spans="1:10" s="18" customFormat="1" ht="25.5">
      <c r="A17" s="20" t="s">
        <v>25</v>
      </c>
      <c r="B17" s="17" t="s">
        <v>2</v>
      </c>
      <c r="C17" s="43">
        <v>4500</v>
      </c>
      <c r="D17" s="43">
        <v>1080.4000000000001</v>
      </c>
      <c r="E17" s="43">
        <v>1080.4000000000001</v>
      </c>
      <c r="F17" s="29"/>
    </row>
    <row r="18" spans="1:10" s="18" customFormat="1">
      <c r="A18" s="21" t="s">
        <v>4</v>
      </c>
      <c r="B18" s="22" t="s">
        <v>3</v>
      </c>
      <c r="C18" s="27">
        <v>3</v>
      </c>
      <c r="D18" s="27">
        <v>3</v>
      </c>
      <c r="E18" s="27">
        <v>3</v>
      </c>
      <c r="F18" s="29"/>
    </row>
    <row r="19" spans="1:10" s="18" customFormat="1" ht="21.95" customHeight="1">
      <c r="A19" s="21" t="s">
        <v>22</v>
      </c>
      <c r="B19" s="17" t="s">
        <v>23</v>
      </c>
      <c r="C19" s="27">
        <f>C17/C18/12*1000</f>
        <v>125000</v>
      </c>
      <c r="D19" s="27">
        <f>D17*1000/3/D18</f>
        <v>120044.44444444444</v>
      </c>
      <c r="E19" s="27">
        <f>E17*1000/3/E18</f>
        <v>120044.44444444444</v>
      </c>
      <c r="F19" s="29" t="s">
        <v>27</v>
      </c>
    </row>
    <row r="20" spans="1:10" s="18" customFormat="1" ht="25.5">
      <c r="A20" s="20" t="s">
        <v>26</v>
      </c>
      <c r="B20" s="17" t="s">
        <v>2</v>
      </c>
      <c r="C20" s="43">
        <v>37100</v>
      </c>
      <c r="D20" s="43">
        <v>9159.6</v>
      </c>
      <c r="E20" s="43">
        <v>9159.6</v>
      </c>
      <c r="F20" s="38"/>
    </row>
    <row r="21" spans="1:10" s="18" customFormat="1">
      <c r="A21" s="21" t="s">
        <v>4</v>
      </c>
      <c r="B21" s="22" t="s">
        <v>3</v>
      </c>
      <c r="C21" s="27">
        <v>21</v>
      </c>
      <c r="D21" s="27">
        <v>21</v>
      </c>
      <c r="E21" s="27">
        <v>21</v>
      </c>
      <c r="F21" s="39"/>
    </row>
    <row r="22" spans="1:10" s="18" customFormat="1" ht="21.95" customHeight="1">
      <c r="A22" s="21" t="s">
        <v>22</v>
      </c>
      <c r="B22" s="17" t="s">
        <v>23</v>
      </c>
      <c r="C22" s="27">
        <f>C20/C21/12*1000</f>
        <v>147222.22222222222</v>
      </c>
      <c r="D22" s="27">
        <f>D20*1000/3/D21</f>
        <v>145390.47619047618</v>
      </c>
      <c r="E22" s="27">
        <f>E20*1000/3/E21</f>
        <v>145390.47619047618</v>
      </c>
      <c r="F22" s="40"/>
    </row>
    <row r="23" spans="1:10" ht="39">
      <c r="A23" s="14" t="s">
        <v>21</v>
      </c>
      <c r="B23" s="6" t="s">
        <v>2</v>
      </c>
      <c r="C23" s="43">
        <v>2900</v>
      </c>
      <c r="D23" s="43">
        <v>626.4</v>
      </c>
      <c r="E23" s="43">
        <v>626.4</v>
      </c>
      <c r="F23" s="39"/>
    </row>
    <row r="24" spans="1:10">
      <c r="A24" s="10" t="s">
        <v>4</v>
      </c>
      <c r="B24" s="11" t="s">
        <v>3</v>
      </c>
      <c r="C24" s="27">
        <v>4</v>
      </c>
      <c r="D24" s="27">
        <v>4</v>
      </c>
      <c r="E24" s="27">
        <v>4</v>
      </c>
      <c r="F24" s="38"/>
    </row>
    <row r="25" spans="1:10" ht="21.95" customHeight="1">
      <c r="A25" s="10" t="s">
        <v>22</v>
      </c>
      <c r="B25" s="6" t="s">
        <v>23</v>
      </c>
      <c r="C25" s="27">
        <f>C23/C24/12*1000</f>
        <v>60416.666666666664</v>
      </c>
      <c r="D25" s="27">
        <f>D23*1000/3/D24</f>
        <v>52200</v>
      </c>
      <c r="E25" s="27">
        <f>E23*1000/3/E24</f>
        <v>52200</v>
      </c>
    </row>
    <row r="26" spans="1:10" ht="25.5">
      <c r="A26" s="7" t="s">
        <v>19</v>
      </c>
      <c r="B26" s="6" t="s">
        <v>2</v>
      </c>
      <c r="C26" s="43">
        <v>12300</v>
      </c>
      <c r="D26" s="43">
        <v>2865.4</v>
      </c>
      <c r="E26" s="43">
        <v>2865.4</v>
      </c>
    </row>
    <row r="27" spans="1:10">
      <c r="A27" s="10" t="s">
        <v>4</v>
      </c>
      <c r="B27" s="11" t="s">
        <v>3</v>
      </c>
      <c r="C27" s="27">
        <v>17</v>
      </c>
      <c r="D27" s="27">
        <v>17</v>
      </c>
      <c r="E27" s="27">
        <v>17</v>
      </c>
    </row>
    <row r="28" spans="1:10" ht="21.95" customHeight="1">
      <c r="A28" s="10" t="s">
        <v>22</v>
      </c>
      <c r="B28" s="6" t="s">
        <v>23</v>
      </c>
      <c r="C28" s="27">
        <f>C26/C27/12*1000</f>
        <v>60294.117647058818</v>
      </c>
      <c r="D28" s="27">
        <f>D26*1000/3/D27</f>
        <v>56184.313725490196</v>
      </c>
      <c r="E28" s="27">
        <f>E26*1000/3/E27</f>
        <v>56184.313725490196</v>
      </c>
    </row>
    <row r="29" spans="1:10" ht="25.5">
      <c r="A29" s="5" t="s">
        <v>5</v>
      </c>
      <c r="B29" s="6" t="s">
        <v>2</v>
      </c>
      <c r="C29" s="43">
        <v>6000</v>
      </c>
      <c r="D29" s="43">
        <v>1461.1</v>
      </c>
      <c r="E29" s="43">
        <v>1461.1</v>
      </c>
      <c r="F29" s="44" t="s">
        <v>59</v>
      </c>
      <c r="G29" s="44" t="s">
        <v>68</v>
      </c>
      <c r="H29" s="44" t="s">
        <v>65</v>
      </c>
      <c r="I29" s="50" t="s">
        <v>62</v>
      </c>
      <c r="J29" s="50" t="s">
        <v>67</v>
      </c>
    </row>
    <row r="30" spans="1:10" ht="36.75">
      <c r="A30" s="12" t="s">
        <v>6</v>
      </c>
      <c r="B30" s="6" t="s">
        <v>2</v>
      </c>
      <c r="C30" s="43">
        <v>17467</v>
      </c>
      <c r="D30" s="43">
        <v>2992</v>
      </c>
      <c r="E30" s="43">
        <v>2992</v>
      </c>
      <c r="F30" s="44">
        <v>50.2</v>
      </c>
      <c r="G30" s="50">
        <v>504.1</v>
      </c>
      <c r="H30" s="50">
        <v>2418.9</v>
      </c>
      <c r="I30" s="50"/>
      <c r="J30" s="50">
        <v>18.8</v>
      </c>
    </row>
    <row r="31" spans="1:10" ht="25.5">
      <c r="A31" s="12" t="s">
        <v>7</v>
      </c>
      <c r="B31" s="6" t="s">
        <v>2</v>
      </c>
      <c r="C31" s="27">
        <v>300</v>
      </c>
      <c r="D31" s="27">
        <v>0</v>
      </c>
      <c r="E31" s="27">
        <v>0</v>
      </c>
    </row>
    <row r="32" spans="1:10" ht="36.75">
      <c r="A32" s="12" t="s">
        <v>8</v>
      </c>
      <c r="B32" s="6" t="s">
        <v>2</v>
      </c>
      <c r="C32" s="27">
        <v>760</v>
      </c>
      <c r="D32" s="27">
        <v>0</v>
      </c>
      <c r="E32" s="27">
        <v>0</v>
      </c>
    </row>
    <row r="33" spans="1:5" ht="38.25" customHeight="1">
      <c r="A33" s="12" t="s">
        <v>9</v>
      </c>
      <c r="B33" s="6" t="s">
        <v>2</v>
      </c>
      <c r="C33" s="27">
        <v>3900</v>
      </c>
      <c r="D33" s="27">
        <v>201.1</v>
      </c>
      <c r="E33" s="27">
        <v>201.1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J33"/>
  <sheetViews>
    <sheetView topLeftCell="A11" workbookViewId="0">
      <selection activeCell="K21" sqref="K21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7.7109375" style="29" customWidth="1"/>
    <col min="7" max="7" width="12" style="29" customWidth="1"/>
    <col min="8" max="8" width="9.140625" style="29"/>
    <col min="9" max="16384" width="9.140625" style="2"/>
  </cols>
  <sheetData>
    <row r="1" spans="1:7">
      <c r="A1" s="58" t="s">
        <v>12</v>
      </c>
      <c r="B1" s="58"/>
      <c r="C1" s="58"/>
      <c r="D1" s="58"/>
      <c r="E1" s="58"/>
    </row>
    <row r="2" spans="1:7">
      <c r="A2" s="58" t="s">
        <v>63</v>
      </c>
      <c r="B2" s="58"/>
      <c r="C2" s="58"/>
      <c r="D2" s="58"/>
      <c r="E2" s="58"/>
    </row>
    <row r="3" spans="1:7">
      <c r="A3" s="1"/>
    </row>
    <row r="4" spans="1:7" ht="45" customHeight="1">
      <c r="A4" s="65" t="s">
        <v>43</v>
      </c>
      <c r="B4" s="65"/>
      <c r="C4" s="65"/>
      <c r="D4" s="65"/>
      <c r="E4" s="65"/>
    </row>
    <row r="5" spans="1:7" ht="15.75" customHeight="1">
      <c r="A5" s="60" t="s">
        <v>13</v>
      </c>
      <c r="B5" s="60"/>
      <c r="C5" s="60"/>
      <c r="D5" s="60"/>
      <c r="E5" s="60"/>
    </row>
    <row r="6" spans="1:7">
      <c r="A6" s="4"/>
    </row>
    <row r="7" spans="1:7">
      <c r="A7" s="13" t="s">
        <v>14</v>
      </c>
    </row>
    <row r="8" spans="1:7">
      <c r="A8" s="1"/>
    </row>
    <row r="9" spans="1:7">
      <c r="A9" s="61" t="s">
        <v>24</v>
      </c>
      <c r="B9" s="62" t="s">
        <v>15</v>
      </c>
      <c r="C9" s="63" t="s">
        <v>58</v>
      </c>
      <c r="D9" s="63"/>
      <c r="E9" s="63"/>
    </row>
    <row r="10" spans="1:7" ht="40.5">
      <c r="A10" s="61"/>
      <c r="B10" s="62"/>
      <c r="C10" s="42" t="s">
        <v>16</v>
      </c>
      <c r="D10" s="42" t="s">
        <v>17</v>
      </c>
      <c r="E10" s="41" t="s">
        <v>11</v>
      </c>
    </row>
    <row r="11" spans="1:7">
      <c r="A11" s="5" t="s">
        <v>18</v>
      </c>
      <c r="B11" s="34" t="s">
        <v>10</v>
      </c>
      <c r="C11" s="51">
        <v>70</v>
      </c>
      <c r="D11" s="51">
        <v>70</v>
      </c>
      <c r="E11" s="51">
        <v>70</v>
      </c>
    </row>
    <row r="12" spans="1:7" ht="25.5">
      <c r="A12" s="10" t="s">
        <v>20</v>
      </c>
      <c r="B12" s="34" t="s">
        <v>2</v>
      </c>
      <c r="C12" s="27">
        <f>(C13-C32)/C11</f>
        <v>1222.3</v>
      </c>
      <c r="D12" s="27">
        <f t="shared" ref="D12:E12" si="0">(D13-D32)/D11</f>
        <v>287.37142857142851</v>
      </c>
      <c r="E12" s="27">
        <f t="shared" si="0"/>
        <v>287.37142857142851</v>
      </c>
    </row>
    <row r="13" spans="1:7" ht="25.5">
      <c r="A13" s="5" t="s">
        <v>90</v>
      </c>
      <c r="B13" s="34" t="s">
        <v>2</v>
      </c>
      <c r="C13" s="51">
        <f>C15+C29+C30+C31+C32+C33</f>
        <v>86321</v>
      </c>
      <c r="D13" s="51">
        <f>D15+D29+D30+D31+D32+D33</f>
        <v>20115.999999999996</v>
      </c>
      <c r="E13" s="51">
        <f>E15+E29+E30+E31+E32+E33</f>
        <v>20115.999999999996</v>
      </c>
    </row>
    <row r="14" spans="1:7">
      <c r="A14" s="8" t="s">
        <v>0</v>
      </c>
      <c r="B14" s="35"/>
      <c r="C14" s="25"/>
      <c r="D14" s="25">
        <f t="shared" ref="D14" si="1">C14</f>
        <v>0</v>
      </c>
      <c r="E14" s="25"/>
      <c r="G14" s="31"/>
    </row>
    <row r="15" spans="1:7" ht="25.5">
      <c r="A15" s="5" t="s">
        <v>91</v>
      </c>
      <c r="B15" s="34" t="s">
        <v>2</v>
      </c>
      <c r="C15" s="43">
        <f>C17+C20+C23+C26</f>
        <v>66000</v>
      </c>
      <c r="D15" s="43">
        <f t="shared" ref="D15:E15" si="2">D17+D20+D23+D26</f>
        <v>16205.199999999999</v>
      </c>
      <c r="E15" s="43">
        <f t="shared" si="2"/>
        <v>16205.199999999999</v>
      </c>
    </row>
    <row r="16" spans="1:7">
      <c r="A16" s="8" t="s">
        <v>1</v>
      </c>
      <c r="B16" s="35"/>
      <c r="C16" s="27"/>
      <c r="D16" s="27"/>
      <c r="E16" s="27"/>
    </row>
    <row r="17" spans="1:10" s="18" customFormat="1" ht="25.5">
      <c r="A17" s="20" t="s">
        <v>25</v>
      </c>
      <c r="B17" s="34" t="s">
        <v>2</v>
      </c>
      <c r="C17" s="43">
        <v>6300</v>
      </c>
      <c r="D17" s="43">
        <v>1564.9</v>
      </c>
      <c r="E17" s="43">
        <v>1564.9</v>
      </c>
      <c r="F17" s="29"/>
      <c r="G17" s="29"/>
      <c r="H17" s="29"/>
    </row>
    <row r="18" spans="1:10" s="18" customFormat="1">
      <c r="A18" s="21" t="s">
        <v>4</v>
      </c>
      <c r="B18" s="36" t="s">
        <v>3</v>
      </c>
      <c r="C18" s="27">
        <v>3</v>
      </c>
      <c r="D18" s="27">
        <v>3</v>
      </c>
      <c r="E18" s="27">
        <v>3</v>
      </c>
      <c r="F18" s="29"/>
      <c r="G18" s="29"/>
      <c r="H18" s="29"/>
    </row>
    <row r="19" spans="1:10" s="18" customFormat="1" ht="21.95" customHeight="1">
      <c r="A19" s="21" t="s">
        <v>22</v>
      </c>
      <c r="B19" s="34" t="s">
        <v>23</v>
      </c>
      <c r="C19" s="27">
        <f>C17/C18/12*1000</f>
        <v>175000</v>
      </c>
      <c r="D19" s="27">
        <f>D17*1000/3/D18</f>
        <v>173877.77777777778</v>
      </c>
      <c r="E19" s="27">
        <f>E17*1000/3/E18</f>
        <v>173877.77777777778</v>
      </c>
      <c r="F19" s="29"/>
      <c r="G19" s="29"/>
      <c r="H19" s="29"/>
    </row>
    <row r="20" spans="1:10" s="18" customFormat="1" ht="25.5">
      <c r="A20" s="20" t="s">
        <v>26</v>
      </c>
      <c r="B20" s="34" t="s">
        <v>2</v>
      </c>
      <c r="C20" s="43">
        <v>44900</v>
      </c>
      <c r="D20" s="43">
        <v>11146.8</v>
      </c>
      <c r="E20" s="43">
        <v>11146.8</v>
      </c>
      <c r="F20" s="29"/>
      <c r="G20" s="29"/>
      <c r="H20" s="29"/>
    </row>
    <row r="21" spans="1:10">
      <c r="A21" s="10" t="s">
        <v>4</v>
      </c>
      <c r="B21" s="36" t="s">
        <v>3</v>
      </c>
      <c r="C21" s="27">
        <v>20</v>
      </c>
      <c r="D21" s="27">
        <v>20</v>
      </c>
      <c r="E21" s="27">
        <v>20</v>
      </c>
    </row>
    <row r="22" spans="1:10" ht="21.95" customHeight="1">
      <c r="A22" s="10" t="s">
        <v>22</v>
      </c>
      <c r="B22" s="34" t="s">
        <v>23</v>
      </c>
      <c r="C22" s="27">
        <f>C20/C21/12*1000</f>
        <v>187083.33333333334</v>
      </c>
      <c r="D22" s="27">
        <f>D20*1000/3/D21</f>
        <v>185780</v>
      </c>
      <c r="E22" s="27">
        <f>E20*1000/3/E21</f>
        <v>185780</v>
      </c>
    </row>
    <row r="23" spans="1:10" ht="39">
      <c r="A23" s="14" t="s">
        <v>21</v>
      </c>
      <c r="B23" s="34" t="s">
        <v>2</v>
      </c>
      <c r="C23" s="43">
        <v>3900</v>
      </c>
      <c r="D23" s="43">
        <v>901.9</v>
      </c>
      <c r="E23" s="43">
        <v>901.9</v>
      </c>
    </row>
    <row r="24" spans="1:10">
      <c r="A24" s="10" t="s">
        <v>4</v>
      </c>
      <c r="B24" s="36" t="s">
        <v>3</v>
      </c>
      <c r="C24" s="27">
        <v>4</v>
      </c>
      <c r="D24" s="27">
        <v>4</v>
      </c>
      <c r="E24" s="27">
        <v>4</v>
      </c>
    </row>
    <row r="25" spans="1:10" ht="21.95" customHeight="1">
      <c r="A25" s="10" t="s">
        <v>22</v>
      </c>
      <c r="B25" s="34" t="s">
        <v>23</v>
      </c>
      <c r="C25" s="27">
        <f>C23/C24/12*1000</f>
        <v>81250</v>
      </c>
      <c r="D25" s="27">
        <f>D23*1000/3/D24</f>
        <v>75158.333333333328</v>
      </c>
      <c r="E25" s="27">
        <f>E23*1000/3/E24</f>
        <v>75158.333333333328</v>
      </c>
    </row>
    <row r="26" spans="1:10" ht="25.5">
      <c r="A26" s="7" t="s">
        <v>19</v>
      </c>
      <c r="B26" s="34" t="s">
        <v>2</v>
      </c>
      <c r="C26" s="43">
        <v>10900</v>
      </c>
      <c r="D26" s="43">
        <v>2591.6</v>
      </c>
      <c r="E26" s="43">
        <v>2591.6</v>
      </c>
    </row>
    <row r="27" spans="1:10">
      <c r="A27" s="10" t="s">
        <v>4</v>
      </c>
      <c r="B27" s="36" t="s">
        <v>3</v>
      </c>
      <c r="C27" s="27">
        <v>13</v>
      </c>
      <c r="D27" s="27">
        <v>13</v>
      </c>
      <c r="E27" s="27">
        <v>13</v>
      </c>
    </row>
    <row r="28" spans="1:10" ht="21.95" customHeight="1">
      <c r="A28" s="10" t="s">
        <v>22</v>
      </c>
      <c r="B28" s="34" t="s">
        <v>23</v>
      </c>
      <c r="C28" s="27">
        <f>C26/C27/12*1000</f>
        <v>69871.794871794875</v>
      </c>
      <c r="D28" s="27">
        <f>D26*1000/3/D27</f>
        <v>66451.282051282047</v>
      </c>
      <c r="E28" s="27">
        <f>E26*1000/3/E27</f>
        <v>66451.282051282047</v>
      </c>
    </row>
    <row r="29" spans="1:10" ht="25.5">
      <c r="A29" s="5" t="s">
        <v>5</v>
      </c>
      <c r="B29" s="34" t="s">
        <v>2</v>
      </c>
      <c r="C29" s="27">
        <v>5000</v>
      </c>
      <c r="D29" s="27">
        <v>1198.4000000000001</v>
      </c>
      <c r="E29" s="27">
        <v>1198.4000000000001</v>
      </c>
      <c r="F29" s="44" t="s">
        <v>59</v>
      </c>
      <c r="G29" s="44" t="s">
        <v>68</v>
      </c>
      <c r="H29" s="44" t="s">
        <v>65</v>
      </c>
      <c r="I29" s="50" t="s">
        <v>62</v>
      </c>
      <c r="J29" s="50" t="s">
        <v>67</v>
      </c>
    </row>
    <row r="30" spans="1:10" ht="36.75">
      <c r="A30" s="12" t="s">
        <v>6</v>
      </c>
      <c r="B30" s="34" t="s">
        <v>2</v>
      </c>
      <c r="C30" s="25">
        <v>11861</v>
      </c>
      <c r="D30" s="25">
        <v>2026.1</v>
      </c>
      <c r="E30" s="25">
        <v>2026.1</v>
      </c>
      <c r="F30" s="44">
        <v>53.4</v>
      </c>
      <c r="G30" s="50">
        <v>279.10000000000002</v>
      </c>
      <c r="H30" s="50">
        <v>1693.6</v>
      </c>
      <c r="I30" s="50">
        <v>0</v>
      </c>
      <c r="J30" s="50">
        <v>0</v>
      </c>
    </row>
    <row r="31" spans="1:10" ht="25.5">
      <c r="A31" s="12" t="s">
        <v>7</v>
      </c>
      <c r="B31" s="34" t="s">
        <v>2</v>
      </c>
      <c r="C31" s="25">
        <v>200</v>
      </c>
      <c r="D31" s="25">
        <v>0</v>
      </c>
      <c r="E31" s="25">
        <v>0</v>
      </c>
    </row>
    <row r="32" spans="1:10" ht="36.75">
      <c r="A32" s="12" t="s">
        <v>8</v>
      </c>
      <c r="B32" s="34" t="s">
        <v>2</v>
      </c>
      <c r="C32" s="25">
        <v>760</v>
      </c>
      <c r="D32" s="25">
        <v>0</v>
      </c>
      <c r="E32" s="25">
        <v>0</v>
      </c>
    </row>
    <row r="33" spans="1:5" ht="38.25" customHeight="1">
      <c r="A33" s="12" t="s">
        <v>9</v>
      </c>
      <c r="B33" s="34" t="s">
        <v>2</v>
      </c>
      <c r="C33" s="25">
        <v>2500</v>
      </c>
      <c r="D33" s="25">
        <v>686.3</v>
      </c>
      <c r="E33" s="25">
        <v>686.3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J33"/>
  <sheetViews>
    <sheetView topLeftCell="A11" workbookViewId="0">
      <selection activeCell="G12" sqref="G12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7.7109375" style="29" customWidth="1"/>
    <col min="7" max="7" width="12" style="29" customWidth="1"/>
    <col min="8" max="16384" width="9.140625" style="2"/>
  </cols>
  <sheetData>
    <row r="1" spans="1:7">
      <c r="A1" s="58" t="s">
        <v>12</v>
      </c>
      <c r="B1" s="58"/>
      <c r="C1" s="58"/>
      <c r="D1" s="58"/>
      <c r="E1" s="58"/>
    </row>
    <row r="2" spans="1:7">
      <c r="A2" s="58" t="s">
        <v>63</v>
      </c>
      <c r="B2" s="58"/>
      <c r="C2" s="58"/>
      <c r="D2" s="58"/>
      <c r="E2" s="58"/>
    </row>
    <row r="3" spans="1:7">
      <c r="A3" s="1"/>
    </row>
    <row r="4" spans="1:7" ht="45" customHeight="1">
      <c r="A4" s="65" t="s">
        <v>44</v>
      </c>
      <c r="B4" s="65"/>
      <c r="C4" s="65"/>
      <c r="D4" s="65"/>
      <c r="E4" s="65"/>
    </row>
    <row r="5" spans="1:7" ht="15.75" customHeight="1">
      <c r="A5" s="60" t="s">
        <v>13</v>
      </c>
      <c r="B5" s="60"/>
      <c r="C5" s="60"/>
      <c r="D5" s="60"/>
      <c r="E5" s="60"/>
    </row>
    <row r="6" spans="1:7">
      <c r="A6" s="4"/>
    </row>
    <row r="7" spans="1:7">
      <c r="A7" s="13" t="s">
        <v>14</v>
      </c>
    </row>
    <row r="8" spans="1:7">
      <c r="A8" s="1"/>
    </row>
    <row r="9" spans="1:7">
      <c r="A9" s="61" t="s">
        <v>24</v>
      </c>
      <c r="B9" s="62" t="s">
        <v>15</v>
      </c>
      <c r="C9" s="63" t="s">
        <v>79</v>
      </c>
      <c r="D9" s="63"/>
      <c r="E9" s="63"/>
    </row>
    <row r="10" spans="1:7" ht="40.5">
      <c r="A10" s="61"/>
      <c r="B10" s="62"/>
      <c r="C10" s="42" t="s">
        <v>16</v>
      </c>
      <c r="D10" s="42" t="s">
        <v>17</v>
      </c>
      <c r="E10" s="41" t="s">
        <v>11</v>
      </c>
    </row>
    <row r="11" spans="1:7">
      <c r="A11" s="5" t="s">
        <v>18</v>
      </c>
      <c r="B11" s="34" t="s">
        <v>10</v>
      </c>
      <c r="C11" s="51">
        <v>163</v>
      </c>
      <c r="D11" s="51">
        <v>163</v>
      </c>
      <c r="E11" s="51">
        <v>163</v>
      </c>
    </row>
    <row r="12" spans="1:7" ht="25.5">
      <c r="A12" s="10" t="s">
        <v>20</v>
      </c>
      <c r="B12" s="34" t="s">
        <v>2</v>
      </c>
      <c r="C12" s="27">
        <f>(C13-C32)/C11</f>
        <v>566.40490797546011</v>
      </c>
      <c r="D12" s="27">
        <f t="shared" ref="D12:E12" si="0">(D13-D32)/D11</f>
        <v>153.63803680981599</v>
      </c>
      <c r="E12" s="27">
        <f t="shared" si="0"/>
        <v>153.63803680981599</v>
      </c>
    </row>
    <row r="13" spans="1:7" ht="25.5">
      <c r="A13" s="5" t="s">
        <v>93</v>
      </c>
      <c r="B13" s="34" t="s">
        <v>2</v>
      </c>
      <c r="C13" s="25">
        <f>C15+C29+C30+C31+C32+C33</f>
        <v>93084</v>
      </c>
      <c r="D13" s="27">
        <f>D15+D29+D30+D31+D32+D33</f>
        <v>25043.000000000004</v>
      </c>
      <c r="E13" s="27">
        <f>E15+E29+E30+E31+E32+E33</f>
        <v>25043.000000000004</v>
      </c>
      <c r="F13" s="29" t="s">
        <v>27</v>
      </c>
    </row>
    <row r="14" spans="1:7">
      <c r="A14" s="8" t="s">
        <v>0</v>
      </c>
      <c r="B14" s="35"/>
      <c r="C14" s="25"/>
      <c r="D14" s="25">
        <f t="shared" ref="D14" si="1">C14</f>
        <v>0</v>
      </c>
      <c r="E14" s="25"/>
      <c r="G14" s="31"/>
    </row>
    <row r="15" spans="1:7" ht="25.5">
      <c r="A15" s="5" t="s">
        <v>92</v>
      </c>
      <c r="B15" s="34" t="s">
        <v>2</v>
      </c>
      <c r="C15" s="43">
        <f>C17+C20+C23+C26</f>
        <v>74071</v>
      </c>
      <c r="D15" s="43">
        <f t="shared" ref="D15:E15" si="2">D17+D20+D23+D26</f>
        <v>18514.300000000003</v>
      </c>
      <c r="E15" s="43">
        <f t="shared" si="2"/>
        <v>18514.300000000003</v>
      </c>
    </row>
    <row r="16" spans="1:7">
      <c r="A16" s="8" t="s">
        <v>1</v>
      </c>
      <c r="B16" s="35"/>
      <c r="C16" s="27"/>
      <c r="D16" s="27"/>
      <c r="E16" s="27"/>
    </row>
    <row r="17" spans="1:10" s="18" customFormat="1" ht="25.5">
      <c r="A17" s="20" t="s">
        <v>25</v>
      </c>
      <c r="B17" s="34" t="s">
        <v>2</v>
      </c>
      <c r="C17" s="43">
        <v>9326</v>
      </c>
      <c r="D17" s="43">
        <v>2330.3000000000002</v>
      </c>
      <c r="E17" s="43">
        <v>2330.3000000000002</v>
      </c>
      <c r="F17" s="29"/>
      <c r="G17" s="29"/>
    </row>
    <row r="18" spans="1:10" s="18" customFormat="1">
      <c r="A18" s="21" t="s">
        <v>4</v>
      </c>
      <c r="B18" s="36" t="s">
        <v>3</v>
      </c>
      <c r="C18" s="27">
        <v>3</v>
      </c>
      <c r="D18" s="27">
        <v>3</v>
      </c>
      <c r="E18" s="27">
        <v>3</v>
      </c>
      <c r="F18" s="29"/>
      <c r="G18" s="29"/>
    </row>
    <row r="19" spans="1:10" s="18" customFormat="1" ht="21.95" customHeight="1">
      <c r="A19" s="21" t="s">
        <v>22</v>
      </c>
      <c r="B19" s="34" t="s">
        <v>23</v>
      </c>
      <c r="C19" s="27">
        <f>C17/C18/12*1000</f>
        <v>259055.55555555553</v>
      </c>
      <c r="D19" s="27">
        <f>D17*1000/3/D18</f>
        <v>258922.22222222222</v>
      </c>
      <c r="E19" s="27">
        <f>E17*1000/3/E18</f>
        <v>258922.22222222222</v>
      </c>
      <c r="F19" s="29"/>
      <c r="G19" s="29"/>
    </row>
    <row r="20" spans="1:10" s="18" customFormat="1" ht="25.5">
      <c r="A20" s="20" t="s">
        <v>26</v>
      </c>
      <c r="B20" s="34" t="s">
        <v>2</v>
      </c>
      <c r="C20" s="43">
        <v>48350</v>
      </c>
      <c r="D20" s="43">
        <v>12089.9</v>
      </c>
      <c r="E20" s="43">
        <v>12089.9</v>
      </c>
      <c r="F20" s="29"/>
      <c r="G20" s="29"/>
    </row>
    <row r="21" spans="1:10">
      <c r="A21" s="10" t="s">
        <v>4</v>
      </c>
      <c r="B21" s="36" t="s">
        <v>3</v>
      </c>
      <c r="C21" s="27">
        <v>14</v>
      </c>
      <c r="D21" s="27">
        <v>14</v>
      </c>
      <c r="E21" s="27">
        <v>14</v>
      </c>
    </row>
    <row r="22" spans="1:10" ht="21.95" customHeight="1">
      <c r="A22" s="10" t="s">
        <v>22</v>
      </c>
      <c r="B22" s="34" t="s">
        <v>23</v>
      </c>
      <c r="C22" s="27">
        <f>C20/C21/12*1000</f>
        <v>287797.61904761905</v>
      </c>
      <c r="D22" s="27">
        <f>D20*1000/3/D21</f>
        <v>287854.76190476189</v>
      </c>
      <c r="E22" s="27">
        <f>E20*1000/3/E21</f>
        <v>287854.76190476189</v>
      </c>
    </row>
    <row r="23" spans="1:10" ht="39">
      <c r="A23" s="14" t="s">
        <v>21</v>
      </c>
      <c r="B23" s="34" t="s">
        <v>2</v>
      </c>
      <c r="C23" s="43">
        <v>6885</v>
      </c>
      <c r="D23" s="43">
        <v>1716.2</v>
      </c>
      <c r="E23" s="43">
        <v>1716.2</v>
      </c>
    </row>
    <row r="24" spans="1:10">
      <c r="A24" s="10" t="s">
        <v>4</v>
      </c>
      <c r="B24" s="36" t="s">
        <v>3</v>
      </c>
      <c r="C24" s="27">
        <v>3</v>
      </c>
      <c r="D24" s="27">
        <v>3</v>
      </c>
      <c r="E24" s="27">
        <v>3</v>
      </c>
    </row>
    <row r="25" spans="1:10" ht="21.95" customHeight="1">
      <c r="A25" s="10" t="s">
        <v>22</v>
      </c>
      <c r="B25" s="34" t="s">
        <v>23</v>
      </c>
      <c r="C25" s="27">
        <f>C23/C24/12*1000</f>
        <v>191250</v>
      </c>
      <c r="D25" s="27">
        <f>D23*1000/3/D24</f>
        <v>190688.88888888888</v>
      </c>
      <c r="E25" s="27">
        <f>E23*1000/3/E24</f>
        <v>190688.88888888888</v>
      </c>
    </row>
    <row r="26" spans="1:10" ht="25.5">
      <c r="A26" s="7" t="s">
        <v>19</v>
      </c>
      <c r="B26" s="34" t="s">
        <v>2</v>
      </c>
      <c r="C26" s="43">
        <v>9510</v>
      </c>
      <c r="D26" s="43">
        <v>2377.9</v>
      </c>
      <c r="E26" s="43">
        <v>2377.9</v>
      </c>
    </row>
    <row r="27" spans="1:10">
      <c r="A27" s="10" t="s">
        <v>4</v>
      </c>
      <c r="B27" s="36" t="s">
        <v>3</v>
      </c>
      <c r="C27" s="27">
        <v>13</v>
      </c>
      <c r="D27" s="27">
        <v>13</v>
      </c>
      <c r="E27" s="27">
        <v>13</v>
      </c>
    </row>
    <row r="28" spans="1:10" ht="21.95" customHeight="1">
      <c r="A28" s="10" t="s">
        <v>22</v>
      </c>
      <c r="B28" s="34" t="s">
        <v>23</v>
      </c>
      <c r="C28" s="27">
        <f>C26/C27/12*1000</f>
        <v>60961.538461538461</v>
      </c>
      <c r="D28" s="27">
        <f>D26*1000/3/D27</f>
        <v>60971.794871794875</v>
      </c>
      <c r="E28" s="27">
        <f>E26*1000/3/E27</f>
        <v>60971.794871794875</v>
      </c>
    </row>
    <row r="29" spans="1:10" ht="25.5">
      <c r="A29" s="5" t="s">
        <v>5</v>
      </c>
      <c r="B29" s="34" t="s">
        <v>2</v>
      </c>
      <c r="C29" s="27">
        <v>6700</v>
      </c>
      <c r="D29" s="27">
        <v>1916.2</v>
      </c>
      <c r="E29" s="27">
        <v>1916.2</v>
      </c>
      <c r="F29" s="44" t="s">
        <v>59</v>
      </c>
      <c r="G29" s="44" t="s">
        <v>68</v>
      </c>
      <c r="H29" s="44" t="s">
        <v>65</v>
      </c>
      <c r="I29" s="50" t="s">
        <v>62</v>
      </c>
      <c r="J29" s="50" t="s">
        <v>67</v>
      </c>
    </row>
    <row r="30" spans="1:10" ht="36.75">
      <c r="A30" s="12" t="s">
        <v>6</v>
      </c>
      <c r="B30" s="34" t="s">
        <v>2</v>
      </c>
      <c r="C30" s="25">
        <v>8853</v>
      </c>
      <c r="D30" s="25">
        <v>4371.2</v>
      </c>
      <c r="E30" s="25">
        <v>4371.2</v>
      </c>
      <c r="F30" s="44">
        <v>103.2</v>
      </c>
      <c r="G30" s="50">
        <v>1024.0999999999999</v>
      </c>
      <c r="H30" s="50">
        <v>3195.2</v>
      </c>
      <c r="I30" s="50">
        <v>0</v>
      </c>
      <c r="J30" s="50">
        <v>48.7</v>
      </c>
    </row>
    <row r="31" spans="1:10" ht="25.5">
      <c r="A31" s="12" t="s">
        <v>7</v>
      </c>
      <c r="B31" s="34" t="s">
        <v>2</v>
      </c>
      <c r="C31" s="25">
        <v>200</v>
      </c>
      <c r="D31" s="25">
        <v>0</v>
      </c>
      <c r="E31" s="25">
        <v>0</v>
      </c>
    </row>
    <row r="32" spans="1:10" ht="36.75">
      <c r="A32" s="12" t="s">
        <v>8</v>
      </c>
      <c r="B32" s="34" t="s">
        <v>2</v>
      </c>
      <c r="C32" s="25">
        <v>760</v>
      </c>
      <c r="D32" s="25">
        <v>0</v>
      </c>
      <c r="E32" s="25">
        <v>0</v>
      </c>
    </row>
    <row r="33" spans="1:5" ht="38.25" customHeight="1">
      <c r="A33" s="12" t="s">
        <v>9</v>
      </c>
      <c r="B33" s="34" t="s">
        <v>2</v>
      </c>
      <c r="C33" s="25">
        <v>2500</v>
      </c>
      <c r="D33" s="25">
        <v>241.3</v>
      </c>
      <c r="E33" s="25">
        <v>241.3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J33"/>
  <sheetViews>
    <sheetView topLeftCell="A11" workbookViewId="0">
      <selection activeCell="C12" sqref="C12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7" width="12" style="29" customWidth="1"/>
    <col min="8" max="8" width="9.140625" style="29"/>
    <col min="9" max="16384" width="9.140625" style="2"/>
  </cols>
  <sheetData>
    <row r="1" spans="1:7">
      <c r="A1" s="58" t="s">
        <v>12</v>
      </c>
      <c r="B1" s="58"/>
      <c r="C1" s="58"/>
      <c r="D1" s="58"/>
      <c r="E1" s="58"/>
    </row>
    <row r="2" spans="1:7">
      <c r="A2" s="58" t="s">
        <v>63</v>
      </c>
      <c r="B2" s="58"/>
      <c r="C2" s="58"/>
      <c r="D2" s="58"/>
      <c r="E2" s="58"/>
    </row>
    <row r="3" spans="1:7">
      <c r="A3" s="1"/>
    </row>
    <row r="4" spans="1:7" ht="45" customHeight="1">
      <c r="A4" s="65" t="s">
        <v>45</v>
      </c>
      <c r="B4" s="65"/>
      <c r="C4" s="65"/>
      <c r="D4" s="65"/>
      <c r="E4" s="65"/>
    </row>
    <row r="5" spans="1:7" ht="15.75" customHeight="1">
      <c r="A5" s="60" t="s">
        <v>13</v>
      </c>
      <c r="B5" s="60"/>
      <c r="C5" s="60"/>
      <c r="D5" s="60"/>
      <c r="E5" s="60"/>
    </row>
    <row r="6" spans="1:7">
      <c r="A6" s="4"/>
    </row>
    <row r="7" spans="1:7">
      <c r="A7" s="13" t="s">
        <v>14</v>
      </c>
    </row>
    <row r="8" spans="1:7">
      <c r="A8" s="1"/>
    </row>
    <row r="9" spans="1:7">
      <c r="A9" s="61" t="s">
        <v>24</v>
      </c>
      <c r="B9" s="62" t="s">
        <v>15</v>
      </c>
      <c r="C9" s="63" t="s">
        <v>79</v>
      </c>
      <c r="D9" s="63"/>
      <c r="E9" s="63"/>
    </row>
    <row r="10" spans="1:7" ht="40.5">
      <c r="A10" s="61"/>
      <c r="B10" s="62"/>
      <c r="C10" s="42" t="s">
        <v>16</v>
      </c>
      <c r="D10" s="42" t="s">
        <v>17</v>
      </c>
      <c r="E10" s="41" t="s">
        <v>11</v>
      </c>
    </row>
    <row r="11" spans="1:7">
      <c r="A11" s="5" t="s">
        <v>18</v>
      </c>
      <c r="B11" s="34" t="s">
        <v>10</v>
      </c>
      <c r="C11" s="51">
        <v>18</v>
      </c>
      <c r="D11" s="51">
        <v>18</v>
      </c>
      <c r="E11" s="51">
        <v>18</v>
      </c>
    </row>
    <row r="12" spans="1:7" ht="25.5">
      <c r="A12" s="10" t="s">
        <v>20</v>
      </c>
      <c r="B12" s="34" t="s">
        <v>2</v>
      </c>
      <c r="C12" s="27">
        <f>(C13-C32)/C11</f>
        <v>2308.8888888888887</v>
      </c>
      <c r="D12" s="25">
        <f t="shared" ref="D12:E12" si="0">(D13-D32)/D11</f>
        <v>504.49999999999989</v>
      </c>
      <c r="E12" s="25">
        <f t="shared" si="0"/>
        <v>504.49999999999989</v>
      </c>
    </row>
    <row r="13" spans="1:7" ht="25.5">
      <c r="A13" s="5" t="s">
        <v>95</v>
      </c>
      <c r="B13" s="34" t="s">
        <v>2</v>
      </c>
      <c r="C13" s="27">
        <f>C15+C29+C30+C31+C32+C33</f>
        <v>41890</v>
      </c>
      <c r="D13" s="27">
        <f>D15+D29+D30+D31+D32+D33</f>
        <v>9080.9999999999982</v>
      </c>
      <c r="E13" s="25">
        <f>E15+E29+E30+E31+E32+E33</f>
        <v>9080.9999999999982</v>
      </c>
    </row>
    <row r="14" spans="1:7">
      <c r="A14" s="8" t="s">
        <v>0</v>
      </c>
      <c r="B14" s="35"/>
      <c r="C14" s="25"/>
      <c r="D14" s="25">
        <f t="shared" ref="D14" si="1">C14</f>
        <v>0</v>
      </c>
      <c r="E14" s="25"/>
      <c r="G14" s="31"/>
    </row>
    <row r="15" spans="1:7" ht="25.5">
      <c r="A15" s="5" t="s">
        <v>94</v>
      </c>
      <c r="B15" s="34" t="s">
        <v>2</v>
      </c>
      <c r="C15" s="43">
        <f>C17+C20+C23+C26</f>
        <v>28900</v>
      </c>
      <c r="D15" s="43">
        <f t="shared" ref="D15:E15" si="2">D17+D20+D23+D26</f>
        <v>7213.6999999999989</v>
      </c>
      <c r="E15" s="43">
        <f t="shared" si="2"/>
        <v>7213.6999999999989</v>
      </c>
    </row>
    <row r="16" spans="1:7">
      <c r="A16" s="8" t="s">
        <v>1</v>
      </c>
      <c r="B16" s="35"/>
      <c r="C16" s="27"/>
      <c r="D16" s="27"/>
      <c r="E16" s="27"/>
    </row>
    <row r="17" spans="1:10" s="18" customFormat="1" ht="25.5">
      <c r="A17" s="20" t="s">
        <v>25</v>
      </c>
      <c r="B17" s="34" t="s">
        <v>2</v>
      </c>
      <c r="C17" s="43">
        <v>3300</v>
      </c>
      <c r="D17" s="43">
        <v>816.9</v>
      </c>
      <c r="E17" s="43">
        <v>816.9</v>
      </c>
      <c r="F17" s="29"/>
      <c r="G17" s="29"/>
      <c r="H17" s="29"/>
    </row>
    <row r="18" spans="1:10" s="18" customFormat="1">
      <c r="A18" s="21" t="s">
        <v>4</v>
      </c>
      <c r="B18" s="36" t="s">
        <v>3</v>
      </c>
      <c r="C18" s="27">
        <v>1</v>
      </c>
      <c r="D18" s="27">
        <v>1</v>
      </c>
      <c r="E18" s="27">
        <v>1</v>
      </c>
      <c r="F18" s="29"/>
      <c r="G18" s="29"/>
      <c r="H18" s="29"/>
    </row>
    <row r="19" spans="1:10" s="18" customFormat="1" ht="21.95" customHeight="1">
      <c r="A19" s="21" t="s">
        <v>22</v>
      </c>
      <c r="B19" s="34" t="s">
        <v>23</v>
      </c>
      <c r="C19" s="27">
        <f>C17/C18/12*1000</f>
        <v>275000</v>
      </c>
      <c r="D19" s="27">
        <f>D17*1000/3/D18</f>
        <v>272300</v>
      </c>
      <c r="E19" s="27">
        <f>E17*1000/3/E18</f>
        <v>272300</v>
      </c>
      <c r="F19" s="29"/>
      <c r="G19" s="29"/>
      <c r="H19" s="29"/>
    </row>
    <row r="20" spans="1:10" s="18" customFormat="1" ht="25.5">
      <c r="A20" s="20" t="s">
        <v>26</v>
      </c>
      <c r="B20" s="34" t="s">
        <v>2</v>
      </c>
      <c r="C20" s="43">
        <v>15900</v>
      </c>
      <c r="D20" s="43">
        <v>3967.2</v>
      </c>
      <c r="E20" s="43">
        <v>3967.2</v>
      </c>
      <c r="F20" s="29"/>
      <c r="G20" s="29"/>
      <c r="H20" s="29"/>
    </row>
    <row r="21" spans="1:10">
      <c r="A21" s="10" t="s">
        <v>4</v>
      </c>
      <c r="B21" s="36" t="s">
        <v>3</v>
      </c>
      <c r="C21" s="27">
        <v>6</v>
      </c>
      <c r="D21" s="27">
        <v>6</v>
      </c>
      <c r="E21" s="27">
        <v>6</v>
      </c>
    </row>
    <row r="22" spans="1:10" ht="21.95" customHeight="1">
      <c r="A22" s="10" t="s">
        <v>22</v>
      </c>
      <c r="B22" s="34" t="s">
        <v>23</v>
      </c>
      <c r="C22" s="27">
        <f>C20/C21/12*1000</f>
        <v>220833.33333333334</v>
      </c>
      <c r="D22" s="27">
        <f>D20*1000/3/D21</f>
        <v>220400</v>
      </c>
      <c r="E22" s="27">
        <f>E20*1000/3/E21</f>
        <v>220400</v>
      </c>
    </row>
    <row r="23" spans="1:10" ht="39">
      <c r="A23" s="14" t="s">
        <v>21</v>
      </c>
      <c r="B23" s="34" t="s">
        <v>2</v>
      </c>
      <c r="C23" s="43">
        <v>0</v>
      </c>
      <c r="D23" s="43">
        <v>0</v>
      </c>
      <c r="E23" s="43">
        <v>0</v>
      </c>
    </row>
    <row r="24" spans="1:10">
      <c r="A24" s="10" t="s">
        <v>4</v>
      </c>
      <c r="B24" s="36" t="s">
        <v>3</v>
      </c>
      <c r="C24" s="27"/>
      <c r="D24" s="27"/>
      <c r="E24" s="27"/>
    </row>
    <row r="25" spans="1:10" ht="21.95" customHeight="1">
      <c r="A25" s="10" t="s">
        <v>22</v>
      </c>
      <c r="B25" s="34" t="s">
        <v>23</v>
      </c>
      <c r="C25" s="27">
        <v>0</v>
      </c>
      <c r="D25" s="27">
        <v>0</v>
      </c>
      <c r="E25" s="27">
        <v>0</v>
      </c>
    </row>
    <row r="26" spans="1:10" ht="25.5">
      <c r="A26" s="7" t="s">
        <v>19</v>
      </c>
      <c r="B26" s="34" t="s">
        <v>2</v>
      </c>
      <c r="C26" s="27">
        <v>9700</v>
      </c>
      <c r="D26" s="27">
        <v>2429.6</v>
      </c>
      <c r="E26" s="27">
        <v>2429.6</v>
      </c>
    </row>
    <row r="27" spans="1:10">
      <c r="A27" s="10" t="s">
        <v>4</v>
      </c>
      <c r="B27" s="36" t="s">
        <v>3</v>
      </c>
      <c r="C27" s="27">
        <v>12</v>
      </c>
      <c r="D27" s="27">
        <v>12</v>
      </c>
      <c r="E27" s="27">
        <v>12</v>
      </c>
    </row>
    <row r="28" spans="1:10" ht="21.95" customHeight="1">
      <c r="A28" s="10" t="s">
        <v>22</v>
      </c>
      <c r="B28" s="34" t="s">
        <v>23</v>
      </c>
      <c r="C28" s="27">
        <f>C26/C27/12*1000</f>
        <v>67361.111111111109</v>
      </c>
      <c r="D28" s="27">
        <f>D26*1000/3/D27</f>
        <v>67488.888888888891</v>
      </c>
      <c r="E28" s="27">
        <f>E26*1000/3/E27</f>
        <v>67488.888888888891</v>
      </c>
    </row>
    <row r="29" spans="1:10" ht="25.5">
      <c r="A29" s="5" t="s">
        <v>5</v>
      </c>
      <c r="B29" s="34" t="s">
        <v>2</v>
      </c>
      <c r="C29" s="27">
        <v>3000</v>
      </c>
      <c r="D29" s="27">
        <v>746.6</v>
      </c>
      <c r="E29" s="27">
        <v>746.6</v>
      </c>
      <c r="F29" s="44" t="s">
        <v>59</v>
      </c>
      <c r="G29" s="44" t="s">
        <v>68</v>
      </c>
      <c r="H29" s="44" t="s">
        <v>65</v>
      </c>
      <c r="I29" s="50" t="s">
        <v>62</v>
      </c>
      <c r="J29" s="50" t="s">
        <v>67</v>
      </c>
    </row>
    <row r="30" spans="1:10" ht="36.75">
      <c r="A30" s="12" t="s">
        <v>6</v>
      </c>
      <c r="B30" s="34" t="s">
        <v>2</v>
      </c>
      <c r="C30" s="25">
        <v>7960</v>
      </c>
      <c r="D30" s="25">
        <v>1026.9000000000001</v>
      </c>
      <c r="E30" s="25">
        <v>1026.9000000000001</v>
      </c>
      <c r="F30" s="44">
        <v>48.7</v>
      </c>
      <c r="G30" s="50">
        <v>78.099999999999994</v>
      </c>
      <c r="H30" s="50">
        <v>894.7</v>
      </c>
      <c r="I30" s="50">
        <v>0</v>
      </c>
      <c r="J30" s="50">
        <v>5.4</v>
      </c>
    </row>
    <row r="31" spans="1:10" ht="25.5">
      <c r="A31" s="12" t="s">
        <v>7</v>
      </c>
      <c r="B31" s="34" t="s">
        <v>2</v>
      </c>
      <c r="C31" s="25">
        <v>200</v>
      </c>
      <c r="D31" s="25">
        <v>0</v>
      </c>
      <c r="E31" s="25">
        <v>0</v>
      </c>
    </row>
    <row r="32" spans="1:10" ht="36.75">
      <c r="A32" s="12" t="s">
        <v>8</v>
      </c>
      <c r="B32" s="34" t="s">
        <v>2</v>
      </c>
      <c r="C32" s="25">
        <v>330</v>
      </c>
      <c r="D32" s="25">
        <v>0</v>
      </c>
      <c r="E32" s="25">
        <v>0</v>
      </c>
    </row>
    <row r="33" spans="1:5" ht="38.25" customHeight="1">
      <c r="A33" s="12" t="s">
        <v>9</v>
      </c>
      <c r="B33" s="34" t="s">
        <v>2</v>
      </c>
      <c r="C33" s="25">
        <v>1500</v>
      </c>
      <c r="D33" s="25">
        <v>93.8</v>
      </c>
      <c r="E33" s="25">
        <v>93.8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J33"/>
  <sheetViews>
    <sheetView topLeftCell="A11" workbookViewId="0">
      <selection activeCell="C12" sqref="C12:E12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8.85546875" style="29" customWidth="1"/>
    <col min="7" max="7" width="12" style="29" customWidth="1"/>
    <col min="8" max="16384" width="9.140625" style="2"/>
  </cols>
  <sheetData>
    <row r="1" spans="1:7">
      <c r="A1" s="58" t="s">
        <v>12</v>
      </c>
      <c r="B1" s="58"/>
      <c r="C1" s="58"/>
      <c r="D1" s="58"/>
      <c r="E1" s="58"/>
    </row>
    <row r="2" spans="1:7">
      <c r="A2" s="58" t="s">
        <v>63</v>
      </c>
      <c r="B2" s="58"/>
      <c r="C2" s="58"/>
      <c r="D2" s="58"/>
      <c r="E2" s="58"/>
    </row>
    <row r="3" spans="1:7">
      <c r="A3" s="1"/>
    </row>
    <row r="4" spans="1:7" ht="45" customHeight="1">
      <c r="A4" s="65" t="s">
        <v>46</v>
      </c>
      <c r="B4" s="65"/>
      <c r="C4" s="65"/>
      <c r="D4" s="65"/>
      <c r="E4" s="65"/>
    </row>
    <row r="5" spans="1:7" ht="15.75" customHeight="1">
      <c r="A5" s="60" t="s">
        <v>13</v>
      </c>
      <c r="B5" s="60"/>
      <c r="C5" s="60"/>
      <c r="D5" s="60"/>
      <c r="E5" s="60"/>
    </row>
    <row r="6" spans="1:7">
      <c r="A6" s="4"/>
    </row>
    <row r="7" spans="1:7">
      <c r="A7" s="13" t="s">
        <v>14</v>
      </c>
    </row>
    <row r="8" spans="1:7">
      <c r="A8" s="1"/>
    </row>
    <row r="9" spans="1:7">
      <c r="A9" s="61" t="s">
        <v>24</v>
      </c>
      <c r="B9" s="62" t="s">
        <v>15</v>
      </c>
      <c r="C9" s="63" t="s">
        <v>79</v>
      </c>
      <c r="D9" s="63"/>
      <c r="E9" s="63"/>
    </row>
    <row r="10" spans="1:7" ht="40.5">
      <c r="A10" s="61"/>
      <c r="B10" s="62"/>
      <c r="C10" s="42" t="s">
        <v>16</v>
      </c>
      <c r="D10" s="42" t="s">
        <v>17</v>
      </c>
      <c r="E10" s="41" t="s">
        <v>11</v>
      </c>
    </row>
    <row r="11" spans="1:7">
      <c r="A11" s="5" t="s">
        <v>18</v>
      </c>
      <c r="B11" s="34" t="s">
        <v>10</v>
      </c>
      <c r="C11" s="51">
        <v>145</v>
      </c>
      <c r="D11" s="51">
        <v>145</v>
      </c>
      <c r="E11" s="51">
        <v>145</v>
      </c>
    </row>
    <row r="12" spans="1:7" ht="25.5">
      <c r="A12" s="10" t="s">
        <v>20</v>
      </c>
      <c r="B12" s="34" t="s">
        <v>2</v>
      </c>
      <c r="C12" s="27">
        <f>(C13-C32)/C11</f>
        <v>679.75172413793098</v>
      </c>
      <c r="D12" s="27">
        <f t="shared" ref="D12:E12" si="0">(D13-D32)/D11</f>
        <v>194.42758620689656</v>
      </c>
      <c r="E12" s="27">
        <f t="shared" si="0"/>
        <v>194.42758620689656</v>
      </c>
    </row>
    <row r="13" spans="1:7" ht="25.5">
      <c r="A13" s="5" t="s">
        <v>96</v>
      </c>
      <c r="B13" s="34" t="s">
        <v>2</v>
      </c>
      <c r="C13" s="51">
        <f>C15+C29+C30+C31+C32+C33</f>
        <v>99324</v>
      </c>
      <c r="D13" s="51">
        <f>D15+D29+D30+D31+D32+D33</f>
        <v>28192.000000000004</v>
      </c>
      <c r="E13" s="51">
        <f>E15+E29+E30+E31+E32+E33</f>
        <v>28192.000000000004</v>
      </c>
    </row>
    <row r="14" spans="1:7">
      <c r="A14" s="8" t="s">
        <v>0</v>
      </c>
      <c r="B14" s="35"/>
      <c r="C14" s="25"/>
      <c r="D14" s="25">
        <f t="shared" ref="D14:D31" si="1">C14</f>
        <v>0</v>
      </c>
      <c r="E14" s="25"/>
      <c r="G14" s="31"/>
    </row>
    <row r="15" spans="1:7" ht="25.5">
      <c r="A15" s="5" t="s">
        <v>97</v>
      </c>
      <c r="B15" s="34" t="s">
        <v>2</v>
      </c>
      <c r="C15" s="43">
        <f>C17+C20+C23+C26</f>
        <v>84200</v>
      </c>
      <c r="D15" s="43">
        <f t="shared" ref="D15:E15" si="2">D17+D20+D23+D26</f>
        <v>20943.300000000003</v>
      </c>
      <c r="E15" s="43">
        <f t="shared" si="2"/>
        <v>20943.300000000003</v>
      </c>
      <c r="F15" s="53"/>
    </row>
    <row r="16" spans="1:7">
      <c r="A16" s="8" t="s">
        <v>1</v>
      </c>
      <c r="B16" s="35"/>
      <c r="C16" s="27"/>
      <c r="D16" s="27"/>
      <c r="E16" s="27"/>
    </row>
    <row r="17" spans="1:10" s="18" customFormat="1" ht="25.5">
      <c r="A17" s="20" t="s">
        <v>25</v>
      </c>
      <c r="B17" s="52" t="s">
        <v>2</v>
      </c>
      <c r="C17" s="43">
        <v>8900</v>
      </c>
      <c r="D17" s="43">
        <v>2214.3000000000002</v>
      </c>
      <c r="E17" s="43">
        <v>2214.3000000000002</v>
      </c>
      <c r="F17" s="29"/>
      <c r="G17" s="29"/>
    </row>
    <row r="18" spans="1:10" s="18" customFormat="1">
      <c r="A18" s="21" t="s">
        <v>4</v>
      </c>
      <c r="B18" s="36" t="s">
        <v>3</v>
      </c>
      <c r="C18" s="27">
        <v>3</v>
      </c>
      <c r="D18" s="27">
        <v>3</v>
      </c>
      <c r="E18" s="27">
        <v>3</v>
      </c>
      <c r="F18" s="29"/>
      <c r="G18" s="29"/>
    </row>
    <row r="19" spans="1:10" s="18" customFormat="1" ht="21.95" customHeight="1">
      <c r="A19" s="21" t="s">
        <v>22</v>
      </c>
      <c r="B19" s="34" t="s">
        <v>23</v>
      </c>
      <c r="C19" s="27">
        <f>C17/C18/12*1000</f>
        <v>247222.22222222219</v>
      </c>
      <c r="D19" s="27">
        <f>D17*1000/3/D18</f>
        <v>246033.33333333334</v>
      </c>
      <c r="E19" s="27">
        <f>E17*1000/3/E18</f>
        <v>246033.33333333334</v>
      </c>
      <c r="F19" s="29"/>
      <c r="G19" s="29"/>
    </row>
    <row r="20" spans="1:10" s="18" customFormat="1" ht="25.5">
      <c r="A20" s="20" t="s">
        <v>26</v>
      </c>
      <c r="B20" s="34" t="s">
        <v>2</v>
      </c>
      <c r="C20" s="43">
        <v>56000</v>
      </c>
      <c r="D20" s="43">
        <v>13961.9</v>
      </c>
      <c r="E20" s="43">
        <v>13961.9</v>
      </c>
      <c r="F20" s="29"/>
      <c r="G20" s="29"/>
    </row>
    <row r="21" spans="1:10">
      <c r="A21" s="10" t="s">
        <v>4</v>
      </c>
      <c r="B21" s="36" t="s">
        <v>3</v>
      </c>
      <c r="C21" s="27">
        <v>26</v>
      </c>
      <c r="D21" s="27">
        <v>26</v>
      </c>
      <c r="E21" s="27">
        <v>26</v>
      </c>
    </row>
    <row r="22" spans="1:10" ht="21.95" customHeight="1">
      <c r="A22" s="10" t="s">
        <v>22</v>
      </c>
      <c r="B22" s="34" t="s">
        <v>23</v>
      </c>
      <c r="C22" s="27">
        <f>C20/C21/12*1000</f>
        <v>179487.17948717947</v>
      </c>
      <c r="D22" s="27">
        <f>D20*1000/3/D21</f>
        <v>178998.71794871797</v>
      </c>
      <c r="E22" s="27">
        <f>E20*1000/3/E21</f>
        <v>178998.71794871797</v>
      </c>
    </row>
    <row r="23" spans="1:10" ht="39">
      <c r="A23" s="14" t="s">
        <v>21</v>
      </c>
      <c r="B23" s="34" t="s">
        <v>2</v>
      </c>
      <c r="C23" s="43">
        <v>8300</v>
      </c>
      <c r="D23" s="43">
        <v>2071.9</v>
      </c>
      <c r="E23" s="43">
        <v>2071.9</v>
      </c>
    </row>
    <row r="24" spans="1:10">
      <c r="A24" s="10" t="s">
        <v>4</v>
      </c>
      <c r="B24" s="36" t="s">
        <v>3</v>
      </c>
      <c r="C24" s="27">
        <v>4</v>
      </c>
      <c r="D24" s="27">
        <v>4</v>
      </c>
      <c r="E24" s="27">
        <v>4</v>
      </c>
    </row>
    <row r="25" spans="1:10" ht="21.95" customHeight="1">
      <c r="A25" s="10" t="s">
        <v>22</v>
      </c>
      <c r="B25" s="34" t="s">
        <v>23</v>
      </c>
      <c r="C25" s="27">
        <f>C23/C24/12*1000</f>
        <v>172916.66666666666</v>
      </c>
      <c r="D25" s="27">
        <f>D23*1000/3/D24</f>
        <v>172658.33333333334</v>
      </c>
      <c r="E25" s="27">
        <f>E23*1000/3/E24</f>
        <v>172658.33333333334</v>
      </c>
    </row>
    <row r="26" spans="1:10" ht="25.5">
      <c r="A26" s="7" t="s">
        <v>19</v>
      </c>
      <c r="B26" s="34" t="s">
        <v>2</v>
      </c>
      <c r="C26" s="43">
        <v>11000</v>
      </c>
      <c r="D26" s="43">
        <v>2695.2</v>
      </c>
      <c r="E26" s="43">
        <v>2695.2</v>
      </c>
    </row>
    <row r="27" spans="1:10">
      <c r="A27" s="10" t="s">
        <v>4</v>
      </c>
      <c r="B27" s="36" t="s">
        <v>3</v>
      </c>
      <c r="C27" s="27">
        <v>22</v>
      </c>
      <c r="D27" s="27">
        <v>22</v>
      </c>
      <c r="E27" s="27">
        <v>22</v>
      </c>
    </row>
    <row r="28" spans="1:10" ht="21.95" customHeight="1">
      <c r="A28" s="10" t="s">
        <v>22</v>
      </c>
      <c r="B28" s="34" t="s">
        <v>23</v>
      </c>
      <c r="C28" s="27">
        <f>C26/C27/12*1000</f>
        <v>41666.666666666664</v>
      </c>
      <c r="D28" s="27">
        <f>D26*1000/3/D27</f>
        <v>40836.36363636364</v>
      </c>
      <c r="E28" s="27">
        <f>E26*1000/3/E27</f>
        <v>40836.36363636364</v>
      </c>
    </row>
    <row r="29" spans="1:10" ht="25.5">
      <c r="A29" s="5" t="s">
        <v>5</v>
      </c>
      <c r="B29" s="34" t="s">
        <v>2</v>
      </c>
      <c r="C29" s="27">
        <v>4050</v>
      </c>
      <c r="D29" s="27">
        <v>2186.4</v>
      </c>
      <c r="E29" s="27">
        <v>2186.4</v>
      </c>
      <c r="F29" s="44" t="s">
        <v>59</v>
      </c>
      <c r="G29" s="44" t="s">
        <v>68</v>
      </c>
      <c r="H29" s="44" t="s">
        <v>65</v>
      </c>
      <c r="I29" s="50" t="s">
        <v>62</v>
      </c>
      <c r="J29" s="50" t="s">
        <v>67</v>
      </c>
    </row>
    <row r="30" spans="1:10" ht="36.75">
      <c r="A30" s="12" t="s">
        <v>6</v>
      </c>
      <c r="B30" s="34" t="s">
        <v>2</v>
      </c>
      <c r="C30" s="25">
        <v>7500</v>
      </c>
      <c r="D30" s="25">
        <v>4869.8</v>
      </c>
      <c r="E30" s="25">
        <v>4869.8</v>
      </c>
      <c r="F30" s="44">
        <v>186.2</v>
      </c>
      <c r="G30" s="44">
        <v>596.1</v>
      </c>
      <c r="H30" s="50">
        <v>4087.5</v>
      </c>
      <c r="I30" s="50">
        <v>0</v>
      </c>
      <c r="J30" s="50">
        <v>0</v>
      </c>
    </row>
    <row r="31" spans="1:10" ht="25.5">
      <c r="A31" s="12" t="s">
        <v>7</v>
      </c>
      <c r="B31" s="34" t="s">
        <v>2</v>
      </c>
      <c r="C31" s="25">
        <v>0</v>
      </c>
      <c r="D31" s="25">
        <f t="shared" si="1"/>
        <v>0</v>
      </c>
      <c r="E31" s="25">
        <v>0</v>
      </c>
    </row>
    <row r="32" spans="1:10" ht="36.75">
      <c r="A32" s="12" t="s">
        <v>8</v>
      </c>
      <c r="B32" s="34" t="s">
        <v>2</v>
      </c>
      <c r="C32" s="25">
        <v>760</v>
      </c>
      <c r="D32" s="25">
        <v>0</v>
      </c>
      <c r="E32" s="25">
        <v>0</v>
      </c>
    </row>
    <row r="33" spans="1:5" ht="38.25" customHeight="1">
      <c r="A33" s="12" t="s">
        <v>9</v>
      </c>
      <c r="B33" s="34" t="s">
        <v>2</v>
      </c>
      <c r="C33" s="25">
        <v>2814</v>
      </c>
      <c r="D33" s="25">
        <v>192.5</v>
      </c>
      <c r="E33" s="25">
        <v>192.5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J33"/>
  <sheetViews>
    <sheetView topLeftCell="A11" workbookViewId="0">
      <selection activeCell="H20" sqref="H20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31" customWidth="1"/>
    <col min="5" max="5" width="13.28515625" style="31" customWidth="1"/>
    <col min="6" max="6" width="8.5703125" style="29" customWidth="1"/>
    <col min="7" max="7" width="10.140625" style="29" customWidth="1"/>
    <col min="8" max="8" width="9.140625" style="2"/>
    <col min="9" max="9" width="8.42578125" style="2" customWidth="1"/>
    <col min="10" max="16384" width="9.140625" style="2"/>
  </cols>
  <sheetData>
    <row r="1" spans="1:7">
      <c r="A1" s="58" t="s">
        <v>12</v>
      </c>
      <c r="B1" s="58"/>
      <c r="C1" s="58"/>
      <c r="D1" s="58"/>
      <c r="E1" s="58"/>
    </row>
    <row r="2" spans="1:7">
      <c r="A2" s="58" t="s">
        <v>63</v>
      </c>
      <c r="B2" s="58"/>
      <c r="C2" s="58"/>
      <c r="D2" s="58"/>
      <c r="E2" s="58"/>
    </row>
    <row r="3" spans="1:7">
      <c r="A3" s="1"/>
    </row>
    <row r="4" spans="1:7">
      <c r="A4" s="59" t="s">
        <v>29</v>
      </c>
      <c r="B4" s="59"/>
      <c r="C4" s="59"/>
      <c r="D4" s="59"/>
      <c r="E4" s="59"/>
    </row>
    <row r="5" spans="1:7" ht="15.75" customHeight="1">
      <c r="A5" s="60" t="s">
        <v>13</v>
      </c>
      <c r="B5" s="60"/>
      <c r="C5" s="60"/>
      <c r="D5" s="60"/>
      <c r="E5" s="60"/>
    </row>
    <row r="6" spans="1:7">
      <c r="A6" s="4"/>
    </row>
    <row r="7" spans="1:7">
      <c r="A7" s="13" t="s">
        <v>14</v>
      </c>
    </row>
    <row r="8" spans="1:7">
      <c r="A8" s="1"/>
    </row>
    <row r="9" spans="1:7">
      <c r="A9" s="61" t="s">
        <v>24</v>
      </c>
      <c r="B9" s="62" t="s">
        <v>15</v>
      </c>
      <c r="C9" s="63" t="s">
        <v>58</v>
      </c>
      <c r="D9" s="63"/>
      <c r="E9" s="63"/>
    </row>
    <row r="10" spans="1:7" ht="40.5">
      <c r="A10" s="61"/>
      <c r="B10" s="62"/>
      <c r="C10" s="32" t="s">
        <v>16</v>
      </c>
      <c r="D10" s="32" t="s">
        <v>17</v>
      </c>
      <c r="E10" s="33" t="s">
        <v>11</v>
      </c>
    </row>
    <row r="11" spans="1:7">
      <c r="A11" s="5" t="s">
        <v>18</v>
      </c>
      <c r="B11" s="34" t="s">
        <v>10</v>
      </c>
      <c r="C11" s="43">
        <v>322</v>
      </c>
      <c r="D11" s="43">
        <v>322</v>
      </c>
      <c r="E11" s="43">
        <v>322</v>
      </c>
    </row>
    <row r="12" spans="1:7" ht="25.5">
      <c r="A12" s="10" t="s">
        <v>20</v>
      </c>
      <c r="B12" s="34" t="s">
        <v>2</v>
      </c>
      <c r="C12" s="27">
        <f t="shared" ref="C12" si="0">(C13-C32)/C11</f>
        <v>446.02173913043481</v>
      </c>
      <c r="D12" s="27">
        <f t="shared" ref="D12:E12" si="1">(D13-D32)/D11</f>
        <v>111.51552795031056</v>
      </c>
      <c r="E12" s="27">
        <f t="shared" si="1"/>
        <v>111.51552795031056</v>
      </c>
    </row>
    <row r="13" spans="1:7" ht="25.5">
      <c r="A13" s="5" t="s">
        <v>129</v>
      </c>
      <c r="B13" s="34" t="s">
        <v>2</v>
      </c>
      <c r="C13" s="43">
        <f>C15+C29+C30+C31+C32+C33</f>
        <v>192000</v>
      </c>
      <c r="D13" s="43">
        <f>D15+D29+D30+D31+D32+D33</f>
        <v>35908</v>
      </c>
      <c r="E13" s="43">
        <f>E15+E29+E30+E31+E32+E33</f>
        <v>35908</v>
      </c>
      <c r="F13" s="31"/>
    </row>
    <row r="14" spans="1:7">
      <c r="A14" s="8" t="s">
        <v>0</v>
      </c>
      <c r="B14" s="35"/>
      <c r="C14" s="27">
        <v>0</v>
      </c>
      <c r="D14" s="27">
        <v>0</v>
      </c>
      <c r="E14" s="27">
        <v>0</v>
      </c>
      <c r="G14" s="31"/>
    </row>
    <row r="15" spans="1:7" s="18" customFormat="1" ht="25.5">
      <c r="A15" s="16" t="s">
        <v>128</v>
      </c>
      <c r="B15" s="34" t="s">
        <v>2</v>
      </c>
      <c r="C15" s="43">
        <f>C17+C20+C23+C26</f>
        <v>105400</v>
      </c>
      <c r="D15" s="43">
        <v>26272.7</v>
      </c>
      <c r="E15" s="43">
        <f>E17+E20+E23+E26</f>
        <v>26272.7</v>
      </c>
      <c r="F15" s="29"/>
      <c r="G15" s="29"/>
    </row>
    <row r="16" spans="1:7" s="18" customFormat="1">
      <c r="A16" s="19" t="s">
        <v>1</v>
      </c>
      <c r="B16" s="35"/>
      <c r="C16" s="27">
        <v>0</v>
      </c>
      <c r="D16" s="27">
        <v>0</v>
      </c>
      <c r="E16" s="27">
        <v>0</v>
      </c>
      <c r="F16" s="29"/>
      <c r="G16" s="29"/>
    </row>
    <row r="17" spans="1:10" s="18" customFormat="1" ht="25.5">
      <c r="A17" s="20" t="s">
        <v>25</v>
      </c>
      <c r="B17" s="34" t="s">
        <v>2</v>
      </c>
      <c r="C17" s="43">
        <v>13400</v>
      </c>
      <c r="D17" s="43">
        <v>3332.7</v>
      </c>
      <c r="E17" s="43">
        <v>3332.7</v>
      </c>
      <c r="F17" s="29"/>
      <c r="G17" s="29"/>
    </row>
    <row r="18" spans="1:10" s="18" customFormat="1">
      <c r="A18" s="21" t="s">
        <v>4</v>
      </c>
      <c r="B18" s="36" t="s">
        <v>3</v>
      </c>
      <c r="C18" s="27">
        <v>6</v>
      </c>
      <c r="D18" s="27">
        <v>6</v>
      </c>
      <c r="E18" s="27">
        <v>6</v>
      </c>
      <c r="F18" s="29" t="s">
        <v>27</v>
      </c>
      <c r="G18" s="29" t="s">
        <v>27</v>
      </c>
    </row>
    <row r="19" spans="1:10" s="18" customFormat="1" ht="21.95" customHeight="1">
      <c r="A19" s="21" t="s">
        <v>22</v>
      </c>
      <c r="B19" s="34" t="s">
        <v>23</v>
      </c>
      <c r="C19" s="27">
        <f>C17*1000/12/C18</f>
        <v>186111.11111111112</v>
      </c>
      <c r="D19" s="27">
        <f>D17*1000/3/D18</f>
        <v>185150</v>
      </c>
      <c r="E19" s="27">
        <f>E17*1000/3/E18</f>
        <v>185150</v>
      </c>
      <c r="F19" s="29"/>
      <c r="G19" s="29"/>
    </row>
    <row r="20" spans="1:10" s="18" customFormat="1" ht="25.5">
      <c r="A20" s="20" t="s">
        <v>26</v>
      </c>
      <c r="B20" s="34" t="s">
        <v>2</v>
      </c>
      <c r="C20" s="43">
        <v>60500</v>
      </c>
      <c r="D20" s="43">
        <v>15081.5</v>
      </c>
      <c r="E20" s="43">
        <v>15081.5</v>
      </c>
      <c r="F20" s="29"/>
      <c r="G20" s="29"/>
    </row>
    <row r="21" spans="1:10" s="18" customFormat="1">
      <c r="A21" s="21" t="s">
        <v>4</v>
      </c>
      <c r="B21" s="36" t="s">
        <v>3</v>
      </c>
      <c r="C21" s="27">
        <v>27</v>
      </c>
      <c r="D21" s="27">
        <v>27</v>
      </c>
      <c r="E21" s="27">
        <v>27</v>
      </c>
      <c r="F21" s="29"/>
      <c r="G21" s="29" t="s">
        <v>27</v>
      </c>
      <c r="H21" s="18" t="s">
        <v>27</v>
      </c>
    </row>
    <row r="22" spans="1:10" s="18" customFormat="1" ht="21.95" customHeight="1">
      <c r="A22" s="21" t="s">
        <v>22</v>
      </c>
      <c r="B22" s="34" t="s">
        <v>23</v>
      </c>
      <c r="C22" s="27">
        <f>C20*1000/12/C21</f>
        <v>186728.3950617284</v>
      </c>
      <c r="D22" s="27">
        <f>D20*1000/3/D21</f>
        <v>186191.35802469138</v>
      </c>
      <c r="E22" s="27">
        <f>E20*1000/3/E21</f>
        <v>186191.35802469138</v>
      </c>
      <c r="F22" s="29"/>
      <c r="G22" s="29"/>
    </row>
    <row r="23" spans="1:10" s="18" customFormat="1" ht="39">
      <c r="A23" s="23" t="s">
        <v>21</v>
      </c>
      <c r="B23" s="34" t="s">
        <v>2</v>
      </c>
      <c r="C23" s="43">
        <v>14800</v>
      </c>
      <c r="D23" s="43">
        <v>3686.7</v>
      </c>
      <c r="E23" s="43">
        <v>3686.7</v>
      </c>
      <c r="F23" s="29"/>
      <c r="G23" s="29"/>
    </row>
    <row r="24" spans="1:10" s="18" customFormat="1">
      <c r="A24" s="21" t="s">
        <v>4</v>
      </c>
      <c r="B24" s="36" t="s">
        <v>3</v>
      </c>
      <c r="C24" s="27">
        <v>8</v>
      </c>
      <c r="D24" s="27">
        <v>8</v>
      </c>
      <c r="E24" s="27">
        <v>8</v>
      </c>
      <c r="F24" s="29"/>
      <c r="G24" s="29"/>
    </row>
    <row r="25" spans="1:10" s="18" customFormat="1" ht="21.95" customHeight="1">
      <c r="A25" s="21" t="s">
        <v>22</v>
      </c>
      <c r="B25" s="34" t="s">
        <v>23</v>
      </c>
      <c r="C25" s="27">
        <f>C23*1000/12/C24</f>
        <v>154166.66666666666</v>
      </c>
      <c r="D25" s="27">
        <f>D23*1000/3/D24</f>
        <v>153612.5</v>
      </c>
      <c r="E25" s="27">
        <f>E23*1000/3/E24</f>
        <v>153612.5</v>
      </c>
      <c r="F25" s="29" t="s">
        <v>27</v>
      </c>
      <c r="G25" s="29"/>
    </row>
    <row r="26" spans="1:10" s="18" customFormat="1" ht="25.5">
      <c r="A26" s="20" t="s">
        <v>19</v>
      </c>
      <c r="B26" s="34" t="s">
        <v>2</v>
      </c>
      <c r="C26" s="43">
        <v>16700</v>
      </c>
      <c r="D26" s="43">
        <v>4172</v>
      </c>
      <c r="E26" s="43">
        <v>4171.8</v>
      </c>
      <c r="F26" s="29"/>
      <c r="G26" s="29"/>
    </row>
    <row r="27" spans="1:10" s="18" customFormat="1">
      <c r="A27" s="21" t="s">
        <v>4</v>
      </c>
      <c r="B27" s="36" t="s">
        <v>3</v>
      </c>
      <c r="C27" s="27">
        <v>24</v>
      </c>
      <c r="D27" s="27">
        <v>24</v>
      </c>
      <c r="E27" s="27">
        <v>24</v>
      </c>
      <c r="F27" s="29"/>
      <c r="G27" s="29"/>
    </row>
    <row r="28" spans="1:10" s="18" customFormat="1" ht="21.95" customHeight="1">
      <c r="A28" s="21" t="s">
        <v>22</v>
      </c>
      <c r="B28" s="34" t="s">
        <v>23</v>
      </c>
      <c r="C28" s="27">
        <f>C26/C27*1000/12</f>
        <v>57986.111111111117</v>
      </c>
      <c r="D28" s="27">
        <f>D26/D27*1000/3</f>
        <v>57944.444444444445</v>
      </c>
      <c r="E28" s="27">
        <f>E26/E27*1000/3</f>
        <v>57941.666666666679</v>
      </c>
      <c r="F28" s="29"/>
      <c r="G28" s="29"/>
    </row>
    <row r="29" spans="1:10" s="18" customFormat="1" ht="25.5">
      <c r="A29" s="16" t="s">
        <v>5</v>
      </c>
      <c r="B29" s="34" t="s">
        <v>2</v>
      </c>
      <c r="C29" s="27">
        <v>11000</v>
      </c>
      <c r="D29" s="27">
        <v>2719.2</v>
      </c>
      <c r="E29" s="57">
        <v>2719.2</v>
      </c>
      <c r="F29" s="45" t="s">
        <v>59</v>
      </c>
      <c r="G29" s="45" t="s">
        <v>60</v>
      </c>
      <c r="H29" s="46" t="s">
        <v>61</v>
      </c>
      <c r="I29" s="46" t="s">
        <v>62</v>
      </c>
      <c r="J29" s="46"/>
    </row>
    <row r="30" spans="1:10" s="18" customFormat="1" ht="36.75">
      <c r="A30" s="24" t="s">
        <v>6</v>
      </c>
      <c r="B30" s="34" t="s">
        <v>2</v>
      </c>
      <c r="C30" s="27">
        <v>17660</v>
      </c>
      <c r="D30" s="27">
        <v>5181.6000000000004</v>
      </c>
      <c r="E30" s="57">
        <v>5181.6000000000004</v>
      </c>
      <c r="F30" s="45">
        <v>253.1</v>
      </c>
      <c r="G30" s="45">
        <v>825.8</v>
      </c>
      <c r="H30" s="46">
        <v>4059.4</v>
      </c>
      <c r="I30" s="46">
        <v>43.3</v>
      </c>
      <c r="J30" s="46"/>
    </row>
    <row r="31" spans="1:10" ht="25.5">
      <c r="A31" s="12" t="s">
        <v>7</v>
      </c>
      <c r="B31" s="34" t="s">
        <v>2</v>
      </c>
      <c r="C31" s="27">
        <v>300</v>
      </c>
      <c r="D31" s="27">
        <v>12.5</v>
      </c>
      <c r="E31" s="57">
        <v>12.5</v>
      </c>
      <c r="F31" s="45"/>
      <c r="G31" s="45"/>
      <c r="H31" s="47"/>
      <c r="I31" s="47"/>
      <c r="J31" s="47"/>
    </row>
    <row r="32" spans="1:10" ht="36.75">
      <c r="A32" s="12" t="s">
        <v>8</v>
      </c>
      <c r="B32" s="34" t="s">
        <v>2</v>
      </c>
      <c r="C32" s="27">
        <v>48381</v>
      </c>
      <c r="D32" s="27">
        <v>0</v>
      </c>
      <c r="E32" s="57">
        <v>0</v>
      </c>
      <c r="F32" s="45"/>
      <c r="G32" s="45"/>
      <c r="H32" s="47"/>
      <c r="I32" s="47"/>
      <c r="J32" s="47"/>
    </row>
    <row r="33" spans="1:10" ht="38.25" customHeight="1">
      <c r="A33" s="12" t="s">
        <v>9</v>
      </c>
      <c r="B33" s="34" t="s">
        <v>2</v>
      </c>
      <c r="C33" s="27">
        <v>9259</v>
      </c>
      <c r="D33" s="27">
        <v>1722</v>
      </c>
      <c r="E33" s="57">
        <v>1722</v>
      </c>
      <c r="F33" s="45"/>
      <c r="G33" s="45"/>
      <c r="H33" s="47"/>
      <c r="I33" s="47"/>
      <c r="J33" s="47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J33"/>
  <sheetViews>
    <sheetView topLeftCell="A11" workbookViewId="0">
      <selection activeCell="C12" sqref="C12:E12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8.42578125" style="29" customWidth="1"/>
    <col min="7" max="7" width="12" style="2" customWidth="1"/>
    <col min="8" max="16384" width="9.140625" style="2"/>
  </cols>
  <sheetData>
    <row r="1" spans="1:7">
      <c r="A1" s="58" t="s">
        <v>12</v>
      </c>
      <c r="B1" s="58"/>
      <c r="C1" s="58"/>
      <c r="D1" s="58"/>
      <c r="E1" s="58"/>
    </row>
    <row r="2" spans="1:7">
      <c r="A2" s="58" t="s">
        <v>63</v>
      </c>
      <c r="B2" s="58"/>
      <c r="C2" s="58"/>
      <c r="D2" s="58"/>
      <c r="E2" s="58"/>
    </row>
    <row r="3" spans="1:7">
      <c r="A3" s="1"/>
    </row>
    <row r="4" spans="1:7" ht="45" customHeight="1">
      <c r="A4" s="65" t="s">
        <v>47</v>
      </c>
      <c r="B4" s="65"/>
      <c r="C4" s="65"/>
      <c r="D4" s="65"/>
      <c r="E4" s="65"/>
    </row>
    <row r="5" spans="1:7" ht="15.75" customHeight="1">
      <c r="A5" s="60" t="s">
        <v>13</v>
      </c>
      <c r="B5" s="60"/>
      <c r="C5" s="60"/>
      <c r="D5" s="60"/>
      <c r="E5" s="60"/>
    </row>
    <row r="6" spans="1:7">
      <c r="A6" s="4"/>
    </row>
    <row r="7" spans="1:7">
      <c r="A7" s="13" t="s">
        <v>14</v>
      </c>
    </row>
    <row r="8" spans="1:7">
      <c r="A8" s="1"/>
    </row>
    <row r="9" spans="1:7">
      <c r="A9" s="61" t="s">
        <v>24</v>
      </c>
      <c r="B9" s="62" t="s">
        <v>15</v>
      </c>
      <c r="C9" s="63" t="s">
        <v>58</v>
      </c>
      <c r="D9" s="63"/>
      <c r="E9" s="63"/>
    </row>
    <row r="10" spans="1:7" ht="40.5">
      <c r="A10" s="61"/>
      <c r="B10" s="62"/>
      <c r="C10" s="42" t="s">
        <v>16</v>
      </c>
      <c r="D10" s="42" t="s">
        <v>17</v>
      </c>
      <c r="E10" s="41" t="s">
        <v>11</v>
      </c>
    </row>
    <row r="11" spans="1:7">
      <c r="A11" s="5" t="s">
        <v>18</v>
      </c>
      <c r="B11" s="34" t="s">
        <v>10</v>
      </c>
      <c r="C11" s="51">
        <v>64</v>
      </c>
      <c r="D11" s="51">
        <v>64</v>
      </c>
      <c r="E11" s="51">
        <v>64</v>
      </c>
    </row>
    <row r="12" spans="1:7" ht="25.5">
      <c r="A12" s="10" t="s">
        <v>20</v>
      </c>
      <c r="B12" s="34" t="s">
        <v>2</v>
      </c>
      <c r="C12" s="27">
        <f>(C13-C32)/C11</f>
        <v>1302.078125</v>
      </c>
      <c r="D12" s="27">
        <f t="shared" ref="D12:E12" si="0">(D13-D32)/D11</f>
        <v>322.53125</v>
      </c>
      <c r="E12" s="27">
        <f t="shared" si="0"/>
        <v>322.53125</v>
      </c>
    </row>
    <row r="13" spans="1:7" ht="25.5">
      <c r="A13" s="5" t="s">
        <v>99</v>
      </c>
      <c r="B13" s="34" t="s">
        <v>2</v>
      </c>
      <c r="C13" s="51">
        <f>C15+C29+C30+C31+C32+C33</f>
        <v>84093</v>
      </c>
      <c r="D13" s="51">
        <f>D15+D29+D30+D31+D32+D33</f>
        <v>20642</v>
      </c>
      <c r="E13" s="51">
        <f>E15+E29+E30+E31+E32+E33</f>
        <v>20642</v>
      </c>
    </row>
    <row r="14" spans="1:7">
      <c r="A14" s="8" t="s">
        <v>0</v>
      </c>
      <c r="B14" s="35"/>
      <c r="C14" s="25"/>
      <c r="D14" s="25">
        <f t="shared" ref="D14" si="1">C14</f>
        <v>0</v>
      </c>
      <c r="E14" s="25"/>
      <c r="G14" s="15"/>
    </row>
    <row r="15" spans="1:7" ht="25.5">
      <c r="A15" s="5" t="s">
        <v>98</v>
      </c>
      <c r="B15" s="34" t="s">
        <v>2</v>
      </c>
      <c r="C15" s="43">
        <f>C17+C20+C23+C26</f>
        <v>57200</v>
      </c>
      <c r="D15" s="43">
        <f t="shared" ref="D15:E15" si="2">D17+D20+D23+D26</f>
        <v>14264.099999999999</v>
      </c>
      <c r="E15" s="43">
        <f t="shared" si="2"/>
        <v>14264.099999999999</v>
      </c>
    </row>
    <row r="16" spans="1:7">
      <c r="A16" s="8" t="s">
        <v>1</v>
      </c>
      <c r="B16" s="35"/>
      <c r="C16" s="26"/>
      <c r="D16" s="26"/>
      <c r="E16" s="26"/>
    </row>
    <row r="17" spans="1:10" s="18" customFormat="1" ht="25.5">
      <c r="A17" s="20" t="s">
        <v>25</v>
      </c>
      <c r="B17" s="34" t="s">
        <v>2</v>
      </c>
      <c r="C17" s="49">
        <v>3700</v>
      </c>
      <c r="D17" s="49">
        <v>917.9</v>
      </c>
      <c r="E17" s="49">
        <v>917.9</v>
      </c>
      <c r="F17" s="29"/>
    </row>
    <row r="18" spans="1:10" s="18" customFormat="1">
      <c r="A18" s="21" t="s">
        <v>4</v>
      </c>
      <c r="B18" s="36" t="s">
        <v>3</v>
      </c>
      <c r="C18" s="26">
        <v>2</v>
      </c>
      <c r="D18" s="26">
        <v>2</v>
      </c>
      <c r="E18" s="26">
        <v>2</v>
      </c>
      <c r="F18" s="29"/>
    </row>
    <row r="19" spans="1:10" s="18" customFormat="1" ht="21.95" customHeight="1">
      <c r="A19" s="21" t="s">
        <v>22</v>
      </c>
      <c r="B19" s="34" t="s">
        <v>23</v>
      </c>
      <c r="C19" s="27">
        <f>C17/C18/12*1000</f>
        <v>154166.66666666666</v>
      </c>
      <c r="D19" s="27">
        <f>D17*1000/3/D18</f>
        <v>152983.33333333334</v>
      </c>
      <c r="E19" s="27">
        <f>E17*1000/3/E18</f>
        <v>152983.33333333334</v>
      </c>
      <c r="F19" s="29"/>
    </row>
    <row r="20" spans="1:10" s="18" customFormat="1" ht="25.5">
      <c r="A20" s="20" t="s">
        <v>26</v>
      </c>
      <c r="B20" s="34" t="s">
        <v>2</v>
      </c>
      <c r="C20" s="49">
        <v>38400</v>
      </c>
      <c r="D20" s="49">
        <v>9585.5</v>
      </c>
      <c r="E20" s="49">
        <v>9585.5</v>
      </c>
      <c r="F20" s="29"/>
    </row>
    <row r="21" spans="1:10">
      <c r="A21" s="10" t="s">
        <v>4</v>
      </c>
      <c r="B21" s="36" t="s">
        <v>3</v>
      </c>
      <c r="C21" s="26">
        <v>13.5</v>
      </c>
      <c r="D21" s="26">
        <v>13.5</v>
      </c>
      <c r="E21" s="26">
        <v>13.5</v>
      </c>
    </row>
    <row r="22" spans="1:10" ht="21.95" customHeight="1">
      <c r="A22" s="10" t="s">
        <v>22</v>
      </c>
      <c r="B22" s="34" t="s">
        <v>23</v>
      </c>
      <c r="C22" s="27">
        <f>C20/C21/12*1000</f>
        <v>237037.03703703705</v>
      </c>
      <c r="D22" s="27">
        <f>D20*1000/3/D21</f>
        <v>236679.01234567899</v>
      </c>
      <c r="E22" s="27">
        <f>E20*1000/3/E21</f>
        <v>236679.01234567899</v>
      </c>
    </row>
    <row r="23" spans="1:10" ht="39">
      <c r="A23" s="14" t="s">
        <v>21</v>
      </c>
      <c r="B23" s="34" t="s">
        <v>2</v>
      </c>
      <c r="C23" s="49">
        <v>5000</v>
      </c>
      <c r="D23" s="49">
        <v>1245</v>
      </c>
      <c r="E23" s="49">
        <v>1245</v>
      </c>
    </row>
    <row r="24" spans="1:10">
      <c r="A24" s="10" t="s">
        <v>4</v>
      </c>
      <c r="B24" s="36" t="s">
        <v>3</v>
      </c>
      <c r="C24" s="26">
        <v>3.5</v>
      </c>
      <c r="D24" s="26">
        <v>3.5</v>
      </c>
      <c r="E24" s="26">
        <v>3.5</v>
      </c>
    </row>
    <row r="25" spans="1:10" ht="21.95" customHeight="1">
      <c r="A25" s="10" t="s">
        <v>22</v>
      </c>
      <c r="B25" s="34" t="s">
        <v>23</v>
      </c>
      <c r="C25" s="27">
        <f>C23/C24/12*1000</f>
        <v>119047.61904761905</v>
      </c>
      <c r="D25" s="27">
        <f>D23*1000/3/D24</f>
        <v>118571.42857142857</v>
      </c>
      <c r="E25" s="27">
        <f>E23*1000/3/E24</f>
        <v>118571.42857142857</v>
      </c>
    </row>
    <row r="26" spans="1:10" ht="25.5">
      <c r="A26" s="7" t="s">
        <v>19</v>
      </c>
      <c r="B26" s="34" t="s">
        <v>2</v>
      </c>
      <c r="C26" s="49">
        <v>10100</v>
      </c>
      <c r="D26" s="49">
        <v>2515.6999999999998</v>
      </c>
      <c r="E26" s="49">
        <v>2515.6999999999998</v>
      </c>
    </row>
    <row r="27" spans="1:10">
      <c r="A27" s="10" t="s">
        <v>4</v>
      </c>
      <c r="B27" s="36" t="s">
        <v>3</v>
      </c>
      <c r="C27" s="26">
        <v>13</v>
      </c>
      <c r="D27" s="26">
        <v>13</v>
      </c>
      <c r="E27" s="26">
        <v>13</v>
      </c>
    </row>
    <row r="28" spans="1:10" ht="21.95" customHeight="1">
      <c r="A28" s="10" t="s">
        <v>22</v>
      </c>
      <c r="B28" s="34" t="s">
        <v>23</v>
      </c>
      <c r="C28" s="27">
        <f>C26/C27/12*1000</f>
        <v>64743.589743589735</v>
      </c>
      <c r="D28" s="27">
        <f>D26*1000/3/D27</f>
        <v>64505.128205128203</v>
      </c>
      <c r="E28" s="27">
        <f>E26*1000/3/E27</f>
        <v>64505.128205128203</v>
      </c>
    </row>
    <row r="29" spans="1:10" ht="25.5">
      <c r="A29" s="5" t="s">
        <v>5</v>
      </c>
      <c r="B29" s="34" t="s">
        <v>2</v>
      </c>
      <c r="C29" s="25">
        <v>6000</v>
      </c>
      <c r="D29" s="25">
        <v>1456.1</v>
      </c>
      <c r="E29" s="25">
        <v>1456.1</v>
      </c>
      <c r="F29" s="44" t="s">
        <v>59</v>
      </c>
      <c r="G29" s="44" t="s">
        <v>68</v>
      </c>
      <c r="H29" s="44" t="s">
        <v>65</v>
      </c>
      <c r="I29" s="50" t="s">
        <v>62</v>
      </c>
      <c r="J29" s="50" t="s">
        <v>67</v>
      </c>
    </row>
    <row r="30" spans="1:10" ht="36.75">
      <c r="A30" s="12" t="s">
        <v>6</v>
      </c>
      <c r="B30" s="34" t="s">
        <v>2</v>
      </c>
      <c r="C30" s="25">
        <v>16284</v>
      </c>
      <c r="D30" s="25">
        <v>4747.1000000000004</v>
      </c>
      <c r="E30" s="25">
        <v>4747.1000000000004</v>
      </c>
      <c r="F30" s="44">
        <v>65.2</v>
      </c>
      <c r="G30" s="44">
        <v>776.5</v>
      </c>
      <c r="H30" s="50">
        <v>3905.4</v>
      </c>
      <c r="I30" s="50">
        <v>0</v>
      </c>
      <c r="J30" s="50">
        <v>0</v>
      </c>
    </row>
    <row r="31" spans="1:10" ht="25.5">
      <c r="A31" s="12" t="s">
        <v>7</v>
      </c>
      <c r="B31" s="34" t="s">
        <v>2</v>
      </c>
      <c r="C31" s="25">
        <v>300</v>
      </c>
      <c r="D31" s="25">
        <v>0</v>
      </c>
      <c r="E31" s="25">
        <v>0</v>
      </c>
    </row>
    <row r="32" spans="1:10" ht="36.75">
      <c r="A32" s="12" t="s">
        <v>8</v>
      </c>
      <c r="B32" s="34" t="s">
        <v>2</v>
      </c>
      <c r="C32" s="25">
        <v>760</v>
      </c>
      <c r="D32" s="25">
        <v>0</v>
      </c>
      <c r="E32" s="25">
        <v>0</v>
      </c>
    </row>
    <row r="33" spans="1:5" ht="38.25" customHeight="1">
      <c r="A33" s="12" t="s">
        <v>9</v>
      </c>
      <c r="B33" s="34" t="s">
        <v>2</v>
      </c>
      <c r="C33" s="25">
        <v>3549</v>
      </c>
      <c r="D33" s="25">
        <v>174.7</v>
      </c>
      <c r="E33" s="25">
        <v>174.7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4" tint="-0.499984740745262"/>
  </sheetPr>
  <dimension ref="A1:J33"/>
  <sheetViews>
    <sheetView topLeftCell="A11" workbookViewId="0">
      <selection activeCell="F29" sqref="F29:J30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9.7109375" style="29" customWidth="1"/>
    <col min="7" max="7" width="12" style="29" customWidth="1"/>
    <col min="8" max="16384" width="9.140625" style="2"/>
  </cols>
  <sheetData>
    <row r="1" spans="1:7">
      <c r="A1" s="58" t="s">
        <v>12</v>
      </c>
      <c r="B1" s="58"/>
      <c r="C1" s="58"/>
      <c r="D1" s="58"/>
      <c r="E1" s="58"/>
    </row>
    <row r="2" spans="1:7">
      <c r="A2" s="58" t="s">
        <v>63</v>
      </c>
      <c r="B2" s="58"/>
      <c r="C2" s="58"/>
      <c r="D2" s="58"/>
      <c r="E2" s="58"/>
    </row>
    <row r="3" spans="1:7">
      <c r="A3" s="1"/>
    </row>
    <row r="4" spans="1:7" ht="45" customHeight="1">
      <c r="A4" s="65" t="s">
        <v>48</v>
      </c>
      <c r="B4" s="65"/>
      <c r="C4" s="65"/>
      <c r="D4" s="65"/>
      <c r="E4" s="65"/>
    </row>
    <row r="5" spans="1:7" ht="15.75" customHeight="1">
      <c r="A5" s="60" t="s">
        <v>13</v>
      </c>
      <c r="B5" s="60"/>
      <c r="C5" s="60"/>
      <c r="D5" s="60"/>
      <c r="E5" s="60"/>
    </row>
    <row r="6" spans="1:7">
      <c r="A6" s="4"/>
    </row>
    <row r="7" spans="1:7">
      <c r="A7" s="13" t="s">
        <v>14</v>
      </c>
    </row>
    <row r="8" spans="1:7">
      <c r="A8" s="1"/>
    </row>
    <row r="9" spans="1:7">
      <c r="A9" s="61" t="s">
        <v>24</v>
      </c>
      <c r="B9" s="62" t="s">
        <v>15</v>
      </c>
      <c r="C9" s="63" t="s">
        <v>79</v>
      </c>
      <c r="D9" s="63"/>
      <c r="E9" s="63"/>
    </row>
    <row r="10" spans="1:7" ht="40.5">
      <c r="A10" s="61"/>
      <c r="B10" s="62"/>
      <c r="C10" s="42" t="s">
        <v>16</v>
      </c>
      <c r="D10" s="42" t="s">
        <v>17</v>
      </c>
      <c r="E10" s="41" t="s">
        <v>11</v>
      </c>
    </row>
    <row r="11" spans="1:7">
      <c r="A11" s="5" t="s">
        <v>18</v>
      </c>
      <c r="B11" s="34" t="s">
        <v>10</v>
      </c>
      <c r="C11" s="51">
        <v>42</v>
      </c>
      <c r="D11" s="51">
        <v>42</v>
      </c>
      <c r="E11" s="51">
        <v>42</v>
      </c>
    </row>
    <row r="12" spans="1:7" ht="25.5">
      <c r="A12" s="10" t="s">
        <v>20</v>
      </c>
      <c r="B12" s="34" t="s">
        <v>2</v>
      </c>
      <c r="C12" s="27">
        <f>(C13-C32)/C11</f>
        <v>1281.6190476190477</v>
      </c>
      <c r="D12" s="27">
        <f t="shared" ref="D12:E12" si="0">(D13-D32)/D11</f>
        <v>312.33333333333337</v>
      </c>
      <c r="E12" s="27">
        <f t="shared" si="0"/>
        <v>312.33333333333337</v>
      </c>
    </row>
    <row r="13" spans="1:7" ht="25.5">
      <c r="A13" s="5" t="s">
        <v>101</v>
      </c>
      <c r="B13" s="34" t="s">
        <v>2</v>
      </c>
      <c r="C13" s="51">
        <f>C15+C29+C30+C31+C32+C33</f>
        <v>54158</v>
      </c>
      <c r="D13" s="51">
        <f>D15+D29+D30+D31+D32+D33</f>
        <v>13118.000000000002</v>
      </c>
      <c r="E13" s="51">
        <f>E15+E29+E30+E31+E32+E33</f>
        <v>13118.000000000002</v>
      </c>
    </row>
    <row r="14" spans="1:7">
      <c r="A14" s="8" t="s">
        <v>0</v>
      </c>
      <c r="B14" s="35"/>
      <c r="C14" s="25"/>
      <c r="D14" s="25">
        <f t="shared" ref="D14" si="1">C14</f>
        <v>0</v>
      </c>
      <c r="E14" s="25"/>
      <c r="G14" s="31"/>
    </row>
    <row r="15" spans="1:7" ht="25.5">
      <c r="A15" s="5" t="s">
        <v>100</v>
      </c>
      <c r="B15" s="34" t="s">
        <v>2</v>
      </c>
      <c r="C15" s="43">
        <f>C17+C20+C23+C26</f>
        <v>46595</v>
      </c>
      <c r="D15" s="43">
        <f t="shared" ref="D15:E15" si="2">D17+D20+D23+D26</f>
        <v>11515.400000000001</v>
      </c>
      <c r="E15" s="43">
        <f t="shared" si="2"/>
        <v>11515.400000000001</v>
      </c>
    </row>
    <row r="16" spans="1:7">
      <c r="A16" s="8" t="s">
        <v>1</v>
      </c>
      <c r="B16" s="35"/>
      <c r="C16" s="26"/>
      <c r="D16" s="26"/>
      <c r="E16" s="26"/>
    </row>
    <row r="17" spans="1:10" s="18" customFormat="1" ht="25.5">
      <c r="A17" s="20" t="s">
        <v>25</v>
      </c>
      <c r="B17" s="34" t="s">
        <v>2</v>
      </c>
      <c r="C17" s="49">
        <v>3200</v>
      </c>
      <c r="D17" s="49">
        <v>781.6</v>
      </c>
      <c r="E17" s="49">
        <v>781.6</v>
      </c>
      <c r="F17" s="29"/>
      <c r="G17" s="29"/>
    </row>
    <row r="18" spans="1:10" s="18" customFormat="1">
      <c r="A18" s="21" t="s">
        <v>4</v>
      </c>
      <c r="B18" s="36" t="s">
        <v>3</v>
      </c>
      <c r="C18" s="26">
        <v>2</v>
      </c>
      <c r="D18" s="26">
        <v>2</v>
      </c>
      <c r="E18" s="26">
        <v>2</v>
      </c>
      <c r="F18" s="29"/>
      <c r="G18" s="29"/>
    </row>
    <row r="19" spans="1:10" s="18" customFormat="1" ht="21.95" customHeight="1">
      <c r="A19" s="21" t="s">
        <v>22</v>
      </c>
      <c r="B19" s="34" t="s">
        <v>23</v>
      </c>
      <c r="C19" s="27">
        <f>C17/C18/12*1000</f>
        <v>133333.33333333334</v>
      </c>
      <c r="D19" s="27">
        <f>D17*1000/3/D18</f>
        <v>130266.66666666667</v>
      </c>
      <c r="E19" s="27">
        <f>E17*1000/3/E18</f>
        <v>130266.66666666667</v>
      </c>
      <c r="F19" s="29"/>
      <c r="G19" s="29"/>
    </row>
    <row r="20" spans="1:10" s="18" customFormat="1" ht="25.5">
      <c r="A20" s="20" t="s">
        <v>26</v>
      </c>
      <c r="B20" s="34" t="s">
        <v>2</v>
      </c>
      <c r="C20" s="49">
        <v>28900</v>
      </c>
      <c r="D20" s="49">
        <v>7103.4</v>
      </c>
      <c r="E20" s="49">
        <v>7103.4</v>
      </c>
      <c r="F20" s="29"/>
      <c r="G20" s="29"/>
    </row>
    <row r="21" spans="1:10">
      <c r="A21" s="10" t="s">
        <v>4</v>
      </c>
      <c r="B21" s="36" t="s">
        <v>3</v>
      </c>
      <c r="C21" s="26">
        <v>15</v>
      </c>
      <c r="D21" s="26">
        <v>15</v>
      </c>
      <c r="E21" s="26">
        <v>15</v>
      </c>
    </row>
    <row r="22" spans="1:10" ht="21.95" customHeight="1">
      <c r="A22" s="10" t="s">
        <v>22</v>
      </c>
      <c r="B22" s="34" t="s">
        <v>23</v>
      </c>
      <c r="C22" s="27">
        <f>C20/C21/12*1000</f>
        <v>160555.55555555556</v>
      </c>
      <c r="D22" s="27">
        <f>D20*1000/3/D21</f>
        <v>157853.33333333334</v>
      </c>
      <c r="E22" s="27">
        <f>E20*1000/3/E21</f>
        <v>157853.33333333334</v>
      </c>
    </row>
    <row r="23" spans="1:10" ht="39">
      <c r="A23" s="14" t="s">
        <v>21</v>
      </c>
      <c r="B23" s="34" t="s">
        <v>2</v>
      </c>
      <c r="C23" s="49">
        <v>3700</v>
      </c>
      <c r="D23" s="49">
        <v>906.1</v>
      </c>
      <c r="E23" s="49">
        <v>906.1</v>
      </c>
    </row>
    <row r="24" spans="1:10">
      <c r="A24" s="10" t="s">
        <v>4</v>
      </c>
      <c r="B24" s="36" t="s">
        <v>3</v>
      </c>
      <c r="C24" s="26">
        <v>3</v>
      </c>
      <c r="D24" s="26">
        <v>3</v>
      </c>
      <c r="E24" s="26">
        <v>3</v>
      </c>
    </row>
    <row r="25" spans="1:10" ht="21.95" customHeight="1">
      <c r="A25" s="10" t="s">
        <v>22</v>
      </c>
      <c r="B25" s="34" t="s">
        <v>23</v>
      </c>
      <c r="C25" s="27">
        <f>C23/C24/12*1000</f>
        <v>102777.77777777777</v>
      </c>
      <c r="D25" s="27">
        <f>D23*1000/3/D24</f>
        <v>100677.77777777777</v>
      </c>
      <c r="E25" s="27">
        <f>E23*1000/3/E24</f>
        <v>100677.77777777777</v>
      </c>
    </row>
    <row r="26" spans="1:10" ht="25.5">
      <c r="A26" s="7" t="s">
        <v>19</v>
      </c>
      <c r="B26" s="34" t="s">
        <v>2</v>
      </c>
      <c r="C26" s="49">
        <v>10795</v>
      </c>
      <c r="D26" s="49">
        <v>2724.3</v>
      </c>
      <c r="E26" s="49">
        <v>2724.3</v>
      </c>
    </row>
    <row r="27" spans="1:10">
      <c r="A27" s="10" t="s">
        <v>4</v>
      </c>
      <c r="B27" s="36" t="s">
        <v>3</v>
      </c>
      <c r="C27" s="26">
        <v>14</v>
      </c>
      <c r="D27" s="26">
        <v>14</v>
      </c>
      <c r="E27" s="26">
        <v>14</v>
      </c>
    </row>
    <row r="28" spans="1:10" ht="21.95" customHeight="1">
      <c r="A28" s="10" t="s">
        <v>22</v>
      </c>
      <c r="B28" s="34" t="s">
        <v>23</v>
      </c>
      <c r="C28" s="27">
        <f>C26/C27/12*1000</f>
        <v>64255.952380952382</v>
      </c>
      <c r="D28" s="27">
        <f>D26*1000/3/D27</f>
        <v>64864.285714285717</v>
      </c>
      <c r="E28" s="27">
        <f>E26*1000/3/E27</f>
        <v>64864.285714285717</v>
      </c>
    </row>
    <row r="29" spans="1:10" ht="25.5">
      <c r="A29" s="5" t="s">
        <v>5</v>
      </c>
      <c r="B29" s="34" t="s">
        <v>2</v>
      </c>
      <c r="C29" s="25">
        <v>4700</v>
      </c>
      <c r="D29" s="25">
        <v>1192.2</v>
      </c>
      <c r="E29" s="25">
        <v>1192.2</v>
      </c>
      <c r="F29" s="44" t="s">
        <v>59</v>
      </c>
      <c r="G29" s="44" t="s">
        <v>68</v>
      </c>
      <c r="H29" s="44" t="s">
        <v>65</v>
      </c>
      <c r="I29" s="50" t="s">
        <v>62</v>
      </c>
      <c r="J29" s="50" t="s">
        <v>67</v>
      </c>
    </row>
    <row r="30" spans="1:10" ht="36.75">
      <c r="A30" s="12" t="s">
        <v>6</v>
      </c>
      <c r="B30" s="34" t="s">
        <v>2</v>
      </c>
      <c r="C30" s="25">
        <v>1233</v>
      </c>
      <c r="D30" s="25">
        <v>289.89999999999998</v>
      </c>
      <c r="E30" s="25">
        <v>289.89999999999998</v>
      </c>
      <c r="F30" s="44">
        <v>31.2</v>
      </c>
      <c r="G30" s="44">
        <v>26</v>
      </c>
      <c r="H30" s="50">
        <v>232.7</v>
      </c>
      <c r="I30" s="50">
        <v>0</v>
      </c>
      <c r="J30" s="50">
        <v>0</v>
      </c>
    </row>
    <row r="31" spans="1:10" ht="25.5">
      <c r="A31" s="12" t="s">
        <v>7</v>
      </c>
      <c r="B31" s="34" t="s">
        <v>2</v>
      </c>
      <c r="C31" s="25">
        <v>100</v>
      </c>
      <c r="D31" s="25">
        <v>0</v>
      </c>
      <c r="E31" s="25">
        <v>0</v>
      </c>
    </row>
    <row r="32" spans="1:10" ht="36.75">
      <c r="A32" s="12" t="s">
        <v>8</v>
      </c>
      <c r="B32" s="34" t="s">
        <v>2</v>
      </c>
      <c r="C32" s="25">
        <v>330</v>
      </c>
      <c r="D32" s="25">
        <v>0</v>
      </c>
      <c r="E32" s="25">
        <v>0</v>
      </c>
    </row>
    <row r="33" spans="1:5" ht="38.25" customHeight="1">
      <c r="A33" s="12" t="s">
        <v>9</v>
      </c>
      <c r="B33" s="34" t="s">
        <v>2</v>
      </c>
      <c r="C33" s="25">
        <v>1200</v>
      </c>
      <c r="D33" s="25">
        <v>120.5</v>
      </c>
      <c r="E33" s="25">
        <v>120.5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J33"/>
  <sheetViews>
    <sheetView topLeftCell="A11" workbookViewId="0">
      <selection activeCell="F32" sqref="F32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8.140625" style="29" customWidth="1"/>
    <col min="7" max="7" width="12" style="2" customWidth="1"/>
    <col min="8" max="16384" width="9.140625" style="2"/>
  </cols>
  <sheetData>
    <row r="1" spans="1:7">
      <c r="A1" s="58" t="s">
        <v>12</v>
      </c>
      <c r="B1" s="58"/>
      <c r="C1" s="58"/>
      <c r="D1" s="58"/>
      <c r="E1" s="58"/>
    </row>
    <row r="2" spans="1:7">
      <c r="A2" s="58" t="s">
        <v>63</v>
      </c>
      <c r="B2" s="58"/>
      <c r="C2" s="58"/>
      <c r="D2" s="58"/>
      <c r="E2" s="58"/>
    </row>
    <row r="3" spans="1:7">
      <c r="A3" s="1"/>
    </row>
    <row r="4" spans="1:7" ht="45" customHeight="1">
      <c r="A4" s="65" t="s">
        <v>49</v>
      </c>
      <c r="B4" s="65"/>
      <c r="C4" s="65"/>
      <c r="D4" s="65"/>
      <c r="E4" s="65"/>
    </row>
    <row r="5" spans="1:7" ht="15.75" customHeight="1">
      <c r="A5" s="60" t="s">
        <v>13</v>
      </c>
      <c r="B5" s="60"/>
      <c r="C5" s="60"/>
      <c r="D5" s="60"/>
      <c r="E5" s="60"/>
    </row>
    <row r="6" spans="1:7">
      <c r="A6" s="4"/>
    </row>
    <row r="7" spans="1:7">
      <c r="A7" s="13" t="s">
        <v>14</v>
      </c>
    </row>
    <row r="8" spans="1:7">
      <c r="A8" s="1"/>
    </row>
    <row r="9" spans="1:7">
      <c r="A9" s="61" t="s">
        <v>24</v>
      </c>
      <c r="B9" s="62" t="s">
        <v>15</v>
      </c>
      <c r="C9" s="63" t="s">
        <v>79</v>
      </c>
      <c r="D9" s="63"/>
      <c r="E9" s="63"/>
    </row>
    <row r="10" spans="1:7" ht="40.5">
      <c r="A10" s="61"/>
      <c r="B10" s="62"/>
      <c r="C10" s="42" t="s">
        <v>16</v>
      </c>
      <c r="D10" s="42" t="s">
        <v>17</v>
      </c>
      <c r="E10" s="41" t="s">
        <v>11</v>
      </c>
    </row>
    <row r="11" spans="1:7">
      <c r="A11" s="5" t="s">
        <v>18</v>
      </c>
      <c r="B11" s="34" t="s">
        <v>10</v>
      </c>
      <c r="C11" s="51">
        <v>116</v>
      </c>
      <c r="D11" s="51">
        <v>116</v>
      </c>
      <c r="E11" s="51">
        <v>116</v>
      </c>
    </row>
    <row r="12" spans="1:7" ht="25.5">
      <c r="A12" s="10" t="s">
        <v>20</v>
      </c>
      <c r="B12" s="34" t="s">
        <v>2</v>
      </c>
      <c r="C12" s="27">
        <f>(C13-C32)/C11</f>
        <v>1060.7241379310344</v>
      </c>
      <c r="D12" s="27">
        <f t="shared" ref="D12:E12" si="0">(D13-D32)/D11</f>
        <v>255.65517241379314</v>
      </c>
      <c r="E12" s="27">
        <f t="shared" si="0"/>
        <v>255.65517241379314</v>
      </c>
    </row>
    <row r="13" spans="1:7" ht="25.5">
      <c r="A13" s="5" t="s">
        <v>103</v>
      </c>
      <c r="B13" s="34" t="s">
        <v>2</v>
      </c>
      <c r="C13" s="51">
        <f>C15+C29+C30+C31+C32+C33</f>
        <v>123246</v>
      </c>
      <c r="D13" s="51">
        <f>E13</f>
        <v>29656.000000000004</v>
      </c>
      <c r="E13" s="51">
        <f>E15+E29+E30+E31+E32+E33</f>
        <v>29656.000000000004</v>
      </c>
    </row>
    <row r="14" spans="1:7">
      <c r="A14" s="8" t="s">
        <v>0</v>
      </c>
      <c r="B14" s="35"/>
      <c r="C14" s="25"/>
      <c r="D14" s="25">
        <f t="shared" ref="D14" si="1">C14</f>
        <v>0</v>
      </c>
      <c r="E14" s="25"/>
      <c r="G14" s="15"/>
    </row>
    <row r="15" spans="1:7" ht="25.5">
      <c r="A15" s="5" t="s">
        <v>102</v>
      </c>
      <c r="B15" s="34" t="s">
        <v>2</v>
      </c>
      <c r="C15" s="43">
        <f>C17+C20+C23+C26</f>
        <v>99500</v>
      </c>
      <c r="D15" s="43">
        <f t="shared" ref="D15:E15" si="2">D17+D20+D23+D26</f>
        <v>24771.200000000004</v>
      </c>
      <c r="E15" s="43">
        <f t="shared" si="2"/>
        <v>24771.200000000004</v>
      </c>
    </row>
    <row r="16" spans="1:7">
      <c r="A16" s="8" t="s">
        <v>1</v>
      </c>
      <c r="B16" s="35"/>
      <c r="C16" s="26"/>
      <c r="D16" s="26"/>
      <c r="E16" s="26"/>
    </row>
    <row r="17" spans="1:10" s="18" customFormat="1" ht="25.5">
      <c r="A17" s="20" t="s">
        <v>25</v>
      </c>
      <c r="B17" s="34" t="s">
        <v>2</v>
      </c>
      <c r="C17" s="49">
        <v>3850</v>
      </c>
      <c r="D17" s="49">
        <v>956.5</v>
      </c>
      <c r="E17" s="49">
        <v>956.5</v>
      </c>
      <c r="F17" s="29"/>
    </row>
    <row r="18" spans="1:10" s="18" customFormat="1">
      <c r="A18" s="21" t="s">
        <v>4</v>
      </c>
      <c r="B18" s="36" t="s">
        <v>3</v>
      </c>
      <c r="C18" s="26">
        <v>2</v>
      </c>
      <c r="D18" s="26">
        <v>2</v>
      </c>
      <c r="E18" s="26">
        <v>2</v>
      </c>
      <c r="F18" s="29"/>
    </row>
    <row r="19" spans="1:10" s="18" customFormat="1" ht="21.95" customHeight="1">
      <c r="A19" s="21" t="s">
        <v>22</v>
      </c>
      <c r="B19" s="34" t="s">
        <v>23</v>
      </c>
      <c r="C19" s="27">
        <f>C17/C18/12*1000</f>
        <v>160416.66666666666</v>
      </c>
      <c r="D19" s="27">
        <f>D17*1000/3/D18</f>
        <v>159416.66666666666</v>
      </c>
      <c r="E19" s="27">
        <f>E17*1000/3/E18</f>
        <v>159416.66666666666</v>
      </c>
      <c r="F19" s="29"/>
    </row>
    <row r="20" spans="1:10" s="18" customFormat="1" ht="25.5">
      <c r="A20" s="20" t="s">
        <v>26</v>
      </c>
      <c r="B20" s="34" t="s">
        <v>2</v>
      </c>
      <c r="C20" s="49">
        <v>74100</v>
      </c>
      <c r="D20" s="49">
        <v>18480.2</v>
      </c>
      <c r="E20" s="56">
        <v>18480.2</v>
      </c>
      <c r="F20" s="29"/>
    </row>
    <row r="21" spans="1:10">
      <c r="A21" s="10" t="s">
        <v>4</v>
      </c>
      <c r="B21" s="36" t="s">
        <v>3</v>
      </c>
      <c r="C21" s="26">
        <v>28</v>
      </c>
      <c r="D21" s="26">
        <v>28</v>
      </c>
      <c r="E21" s="26">
        <v>28</v>
      </c>
    </row>
    <row r="22" spans="1:10" ht="21.95" customHeight="1">
      <c r="A22" s="10" t="s">
        <v>22</v>
      </c>
      <c r="B22" s="34" t="s">
        <v>23</v>
      </c>
      <c r="C22" s="27">
        <f>C20/C21/12*1000</f>
        <v>220535.71428571432</v>
      </c>
      <c r="D22" s="27">
        <f>D20*1000/3/D21</f>
        <v>220002.38095238098</v>
      </c>
      <c r="E22" s="27">
        <f>E20*1000/3/E21</f>
        <v>220002.38095238098</v>
      </c>
    </row>
    <row r="23" spans="1:10" ht="39">
      <c r="A23" s="14" t="s">
        <v>21</v>
      </c>
      <c r="B23" s="34" t="s">
        <v>2</v>
      </c>
      <c r="C23" s="49">
        <v>2350</v>
      </c>
      <c r="D23" s="49">
        <v>580.4</v>
      </c>
      <c r="E23" s="49">
        <v>580.4</v>
      </c>
    </row>
    <row r="24" spans="1:10">
      <c r="A24" s="10" t="s">
        <v>4</v>
      </c>
      <c r="B24" s="36" t="s">
        <v>3</v>
      </c>
      <c r="C24" s="26">
        <v>2</v>
      </c>
      <c r="D24" s="26">
        <v>2</v>
      </c>
      <c r="E24" s="26">
        <v>2</v>
      </c>
    </row>
    <row r="25" spans="1:10" ht="21.95" customHeight="1">
      <c r="A25" s="10" t="s">
        <v>22</v>
      </c>
      <c r="B25" s="34" t="s">
        <v>23</v>
      </c>
      <c r="C25" s="27">
        <f>C23/C24/12*1000</f>
        <v>97916.666666666672</v>
      </c>
      <c r="D25" s="27">
        <f>D23*1000/3/D24</f>
        <v>96733.333333333328</v>
      </c>
      <c r="E25" s="27">
        <f>E23*1000/3/E24</f>
        <v>96733.333333333328</v>
      </c>
    </row>
    <row r="26" spans="1:10" ht="25.5">
      <c r="A26" s="7" t="s">
        <v>19</v>
      </c>
      <c r="B26" s="34" t="s">
        <v>2</v>
      </c>
      <c r="C26" s="49">
        <v>19200</v>
      </c>
      <c r="D26" s="49">
        <v>4754.1000000000004</v>
      </c>
      <c r="E26" s="49">
        <v>4754.1000000000004</v>
      </c>
    </row>
    <row r="27" spans="1:10">
      <c r="A27" s="10" t="s">
        <v>4</v>
      </c>
      <c r="B27" s="36" t="s">
        <v>3</v>
      </c>
      <c r="C27" s="26">
        <v>17</v>
      </c>
      <c r="D27" s="26">
        <v>17</v>
      </c>
      <c r="E27" s="26">
        <v>17</v>
      </c>
    </row>
    <row r="28" spans="1:10" ht="21.95" customHeight="1">
      <c r="A28" s="10" t="s">
        <v>22</v>
      </c>
      <c r="B28" s="34" t="s">
        <v>23</v>
      </c>
      <c r="C28" s="27">
        <f>C26/C27/12*1000</f>
        <v>94117.647058823539</v>
      </c>
      <c r="D28" s="27">
        <f>D26*1000/3/D27</f>
        <v>93217.647058823524</v>
      </c>
      <c r="E28" s="27">
        <f>E26*1000/3/E27</f>
        <v>93217.647058823524</v>
      </c>
    </row>
    <row r="29" spans="1:10" ht="25.5">
      <c r="A29" s="5" t="s">
        <v>5</v>
      </c>
      <c r="B29" s="34" t="s">
        <v>2</v>
      </c>
      <c r="C29" s="25">
        <v>10500</v>
      </c>
      <c r="D29" s="25">
        <v>2613.3000000000002</v>
      </c>
      <c r="E29" s="25">
        <v>2613.3000000000002</v>
      </c>
      <c r="F29" s="44" t="s">
        <v>59</v>
      </c>
      <c r="G29" s="44" t="s">
        <v>68</v>
      </c>
      <c r="H29" s="44" t="s">
        <v>65</v>
      </c>
      <c r="I29" s="50" t="s">
        <v>62</v>
      </c>
      <c r="J29" s="50" t="s">
        <v>67</v>
      </c>
    </row>
    <row r="30" spans="1:10" ht="36.75">
      <c r="A30" s="12" t="s">
        <v>6</v>
      </c>
      <c r="B30" s="34" t="s">
        <v>2</v>
      </c>
      <c r="C30" s="25">
        <v>10370</v>
      </c>
      <c r="D30" s="25">
        <v>2094.6999999999998</v>
      </c>
      <c r="E30" s="25">
        <v>2094.6999999999998</v>
      </c>
      <c r="F30" s="54">
        <v>62.7</v>
      </c>
      <c r="G30" s="54">
        <v>127.8</v>
      </c>
      <c r="H30" s="55">
        <v>1904.2</v>
      </c>
      <c r="I30" s="55">
        <v>0</v>
      </c>
      <c r="J30" s="55">
        <v>0</v>
      </c>
    </row>
    <row r="31" spans="1:10" ht="25.5">
      <c r="A31" s="12" t="s">
        <v>7</v>
      </c>
      <c r="B31" s="34" t="s">
        <v>2</v>
      </c>
      <c r="C31" s="25">
        <v>100</v>
      </c>
      <c r="D31" s="25">
        <v>0</v>
      </c>
      <c r="E31" s="25">
        <v>0</v>
      </c>
    </row>
    <row r="32" spans="1:10" ht="36.75">
      <c r="A32" s="12" t="s">
        <v>8</v>
      </c>
      <c r="B32" s="34" t="s">
        <v>2</v>
      </c>
      <c r="C32" s="25">
        <v>202</v>
      </c>
      <c r="D32" s="25">
        <v>0</v>
      </c>
      <c r="E32" s="25">
        <v>0</v>
      </c>
    </row>
    <row r="33" spans="1:5" ht="38.25" customHeight="1">
      <c r="A33" s="12" t="s">
        <v>9</v>
      </c>
      <c r="B33" s="34" t="s">
        <v>2</v>
      </c>
      <c r="C33" s="25">
        <v>2574</v>
      </c>
      <c r="D33" s="25">
        <v>176.8</v>
      </c>
      <c r="E33" s="25">
        <v>176.8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J33"/>
  <sheetViews>
    <sheetView topLeftCell="A6" workbookViewId="0">
      <selection activeCell="F29" sqref="F29:J30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12" style="29" customWidth="1"/>
    <col min="7" max="7" width="12" style="2" customWidth="1"/>
    <col min="8" max="16384" width="9.140625" style="2"/>
  </cols>
  <sheetData>
    <row r="1" spans="1:7">
      <c r="A1" s="58" t="s">
        <v>12</v>
      </c>
      <c r="B1" s="58"/>
      <c r="C1" s="58"/>
      <c r="D1" s="58"/>
      <c r="E1" s="58"/>
    </row>
    <row r="2" spans="1:7">
      <c r="A2" s="58" t="s">
        <v>63</v>
      </c>
      <c r="B2" s="58"/>
      <c r="C2" s="58"/>
      <c r="D2" s="58"/>
      <c r="E2" s="58"/>
    </row>
    <row r="3" spans="1:7">
      <c r="A3" s="1"/>
    </row>
    <row r="4" spans="1:7" ht="45" customHeight="1">
      <c r="A4" s="65" t="s">
        <v>50</v>
      </c>
      <c r="B4" s="65"/>
      <c r="C4" s="65"/>
      <c r="D4" s="65"/>
      <c r="E4" s="65"/>
    </row>
    <row r="5" spans="1:7" ht="15.75" customHeight="1">
      <c r="A5" s="60" t="s">
        <v>13</v>
      </c>
      <c r="B5" s="60"/>
      <c r="C5" s="60"/>
      <c r="D5" s="60"/>
      <c r="E5" s="60"/>
    </row>
    <row r="6" spans="1:7">
      <c r="A6" s="4"/>
    </row>
    <row r="7" spans="1:7">
      <c r="A7" s="13" t="s">
        <v>14</v>
      </c>
    </row>
    <row r="8" spans="1:7">
      <c r="A8" s="1"/>
    </row>
    <row r="9" spans="1:7">
      <c r="A9" s="61" t="s">
        <v>24</v>
      </c>
      <c r="B9" s="62" t="s">
        <v>15</v>
      </c>
      <c r="C9" s="63" t="s">
        <v>79</v>
      </c>
      <c r="D9" s="63"/>
      <c r="E9" s="63"/>
    </row>
    <row r="10" spans="1:7" ht="40.5">
      <c r="A10" s="61"/>
      <c r="B10" s="62"/>
      <c r="C10" s="42" t="s">
        <v>16</v>
      </c>
      <c r="D10" s="42" t="s">
        <v>17</v>
      </c>
      <c r="E10" s="41" t="s">
        <v>11</v>
      </c>
    </row>
    <row r="11" spans="1:7">
      <c r="A11" s="5" t="s">
        <v>18</v>
      </c>
      <c r="B11" s="34" t="s">
        <v>10</v>
      </c>
      <c r="C11" s="51">
        <v>5</v>
      </c>
      <c r="D11" s="51">
        <v>5</v>
      </c>
      <c r="E11" s="51">
        <v>5</v>
      </c>
    </row>
    <row r="12" spans="1:7" ht="25.5">
      <c r="A12" s="10" t="s">
        <v>20</v>
      </c>
      <c r="B12" s="34" t="s">
        <v>2</v>
      </c>
      <c r="C12" s="25">
        <f>(C13-C32)/C11</f>
        <v>3522</v>
      </c>
      <c r="D12" s="25">
        <f t="shared" ref="D12:E12" si="0">(D13-D32)/D11</f>
        <v>847.4</v>
      </c>
      <c r="E12" s="25">
        <f t="shared" si="0"/>
        <v>847.4</v>
      </c>
    </row>
    <row r="13" spans="1:7" ht="25.5">
      <c r="A13" s="5" t="s">
        <v>105</v>
      </c>
      <c r="B13" s="34" t="s">
        <v>2</v>
      </c>
      <c r="C13" s="51">
        <f>C15+C29+C30+C31+C32+C33</f>
        <v>17940</v>
      </c>
      <c r="D13" s="51">
        <f>E13</f>
        <v>4237</v>
      </c>
      <c r="E13" s="51">
        <f>E15+E29+E30+E31+E32+E33</f>
        <v>4237</v>
      </c>
    </row>
    <row r="14" spans="1:7">
      <c r="A14" s="8" t="s">
        <v>0</v>
      </c>
      <c r="B14" s="35"/>
      <c r="C14" s="25"/>
      <c r="D14" s="25">
        <f t="shared" ref="D14" si="1">C14</f>
        <v>0</v>
      </c>
      <c r="E14" s="25"/>
      <c r="G14" s="15"/>
    </row>
    <row r="15" spans="1:7" ht="25.5">
      <c r="A15" s="5" t="s">
        <v>104</v>
      </c>
      <c r="B15" s="34" t="s">
        <v>2</v>
      </c>
      <c r="C15" s="43">
        <f t="shared" ref="C15:E15" si="2">C17+C20+C23+C26</f>
        <v>10300</v>
      </c>
      <c r="D15" s="43">
        <f t="shared" si="2"/>
        <v>2556.8999999999996</v>
      </c>
      <c r="E15" s="43">
        <f t="shared" si="2"/>
        <v>2556.8999999999996</v>
      </c>
      <c r="F15" s="29" t="s">
        <v>27</v>
      </c>
    </row>
    <row r="16" spans="1:7">
      <c r="A16" s="8" t="s">
        <v>1</v>
      </c>
      <c r="B16" s="35"/>
      <c r="C16" s="26"/>
      <c r="D16" s="26"/>
      <c r="E16" s="26"/>
    </row>
    <row r="17" spans="1:10" s="18" customFormat="1" ht="25.5">
      <c r="A17" s="20" t="s">
        <v>25</v>
      </c>
      <c r="B17" s="34" t="s">
        <v>2</v>
      </c>
      <c r="C17" s="49">
        <v>0</v>
      </c>
      <c r="D17" s="49">
        <v>0</v>
      </c>
      <c r="E17" s="49">
        <v>0</v>
      </c>
      <c r="F17" s="29"/>
    </row>
    <row r="18" spans="1:10" s="18" customFormat="1">
      <c r="A18" s="21" t="s">
        <v>4</v>
      </c>
      <c r="B18" s="36" t="s">
        <v>3</v>
      </c>
      <c r="C18" s="26">
        <v>0</v>
      </c>
      <c r="D18" s="26">
        <v>0</v>
      </c>
      <c r="E18" s="26">
        <v>0</v>
      </c>
      <c r="F18" s="29"/>
    </row>
    <row r="19" spans="1:10" s="18" customFormat="1" ht="21.95" customHeight="1">
      <c r="A19" s="21" t="s">
        <v>22</v>
      </c>
      <c r="B19" s="34" t="s">
        <v>23</v>
      </c>
      <c r="C19" s="27">
        <v>0</v>
      </c>
      <c r="D19" s="27">
        <v>0</v>
      </c>
      <c r="E19" s="27">
        <v>0</v>
      </c>
      <c r="F19" s="29"/>
    </row>
    <row r="20" spans="1:10" s="18" customFormat="1" ht="25.5">
      <c r="A20" s="20" t="s">
        <v>26</v>
      </c>
      <c r="B20" s="34" t="s">
        <v>2</v>
      </c>
      <c r="C20" s="49">
        <v>4300</v>
      </c>
      <c r="D20" s="49">
        <v>1065.5</v>
      </c>
      <c r="E20" s="56">
        <v>1065.5</v>
      </c>
      <c r="F20" s="29"/>
    </row>
    <row r="21" spans="1:10">
      <c r="A21" s="10" t="s">
        <v>4</v>
      </c>
      <c r="B21" s="36" t="s">
        <v>3</v>
      </c>
      <c r="C21" s="26">
        <v>5</v>
      </c>
      <c r="D21" s="26">
        <v>5</v>
      </c>
      <c r="E21" s="26">
        <v>5</v>
      </c>
    </row>
    <row r="22" spans="1:10" ht="21.95" customHeight="1">
      <c r="A22" s="10" t="s">
        <v>22</v>
      </c>
      <c r="B22" s="34" t="s">
        <v>23</v>
      </c>
      <c r="C22" s="27">
        <f>C20/C21/12*1000</f>
        <v>71666.666666666672</v>
      </c>
      <c r="D22" s="27">
        <f>D20*1000/3/D21</f>
        <v>71033.333333333343</v>
      </c>
      <c r="E22" s="27">
        <f>E20*1000/3/E21</f>
        <v>71033.333333333343</v>
      </c>
    </row>
    <row r="23" spans="1:10" ht="39">
      <c r="A23" s="14" t="s">
        <v>21</v>
      </c>
      <c r="B23" s="34" t="s">
        <v>2</v>
      </c>
      <c r="C23" s="49">
        <v>800</v>
      </c>
      <c r="D23" s="49">
        <v>198.8</v>
      </c>
      <c r="E23" s="49">
        <v>198.8</v>
      </c>
    </row>
    <row r="24" spans="1:10">
      <c r="A24" s="10" t="s">
        <v>4</v>
      </c>
      <c r="B24" s="36" t="s">
        <v>3</v>
      </c>
      <c r="C24" s="26">
        <v>1</v>
      </c>
      <c r="D24" s="26">
        <v>1</v>
      </c>
      <c r="E24" s="26">
        <v>1</v>
      </c>
    </row>
    <row r="25" spans="1:10" ht="21.95" customHeight="1">
      <c r="A25" s="10" t="s">
        <v>22</v>
      </c>
      <c r="B25" s="34" t="s">
        <v>23</v>
      </c>
      <c r="C25" s="27">
        <f>C23/C24/12*1000</f>
        <v>66666.666666666672</v>
      </c>
      <c r="D25" s="27">
        <f>D23*1000/3/D24</f>
        <v>66266.666666666672</v>
      </c>
      <c r="E25" s="27">
        <f>E23*1000/3/E24</f>
        <v>66266.666666666672</v>
      </c>
    </row>
    <row r="26" spans="1:10" ht="25.5">
      <c r="A26" s="7" t="s">
        <v>19</v>
      </c>
      <c r="B26" s="34" t="s">
        <v>2</v>
      </c>
      <c r="C26" s="49">
        <v>5200</v>
      </c>
      <c r="D26" s="49">
        <v>1292.5999999999999</v>
      </c>
      <c r="E26" s="49">
        <v>1292.5999999999999</v>
      </c>
    </row>
    <row r="27" spans="1:10">
      <c r="A27" s="10" t="s">
        <v>4</v>
      </c>
      <c r="B27" s="36" t="s">
        <v>3</v>
      </c>
      <c r="C27" s="26">
        <v>6</v>
      </c>
      <c r="D27" s="26">
        <v>6</v>
      </c>
      <c r="E27" s="26">
        <v>6</v>
      </c>
    </row>
    <row r="28" spans="1:10" ht="21.95" customHeight="1">
      <c r="A28" s="10" t="s">
        <v>22</v>
      </c>
      <c r="B28" s="34" t="s">
        <v>23</v>
      </c>
      <c r="C28" s="27">
        <f>C26/C27/12*1000</f>
        <v>72222.222222222219</v>
      </c>
      <c r="D28" s="27">
        <f>D26*1000/3/D27</f>
        <v>71811.111111111109</v>
      </c>
      <c r="E28" s="27">
        <f>E26*1000/3/E27</f>
        <v>71811.111111111109</v>
      </c>
    </row>
    <row r="29" spans="1:10" ht="25.5">
      <c r="A29" s="5" t="s">
        <v>5</v>
      </c>
      <c r="B29" s="34" t="s">
        <v>2</v>
      </c>
      <c r="C29" s="25">
        <v>660</v>
      </c>
      <c r="D29" s="25">
        <v>269.60000000000002</v>
      </c>
      <c r="E29" s="25">
        <v>269.60000000000002</v>
      </c>
      <c r="F29" s="44" t="s">
        <v>59</v>
      </c>
      <c r="G29" s="44" t="s">
        <v>68</v>
      </c>
      <c r="H29" s="44" t="s">
        <v>65</v>
      </c>
      <c r="I29" s="50" t="s">
        <v>62</v>
      </c>
      <c r="J29" s="50" t="s">
        <v>67</v>
      </c>
    </row>
    <row r="30" spans="1:10" ht="36.75">
      <c r="A30" s="12" t="s">
        <v>6</v>
      </c>
      <c r="B30" s="34" t="s">
        <v>2</v>
      </c>
      <c r="C30" s="25">
        <v>6000</v>
      </c>
      <c r="D30" s="25">
        <v>1344.7</v>
      </c>
      <c r="E30" s="25">
        <v>1344.7</v>
      </c>
      <c r="F30" s="54">
        <v>31.2</v>
      </c>
      <c r="G30" s="54">
        <v>68.900000000000006</v>
      </c>
      <c r="H30" s="55">
        <v>1244.5999999999999</v>
      </c>
      <c r="I30" s="55">
        <v>0</v>
      </c>
      <c r="J30" s="55">
        <v>0</v>
      </c>
    </row>
    <row r="31" spans="1:10" ht="25.5">
      <c r="A31" s="12" t="s">
        <v>7</v>
      </c>
      <c r="B31" s="34" t="s">
        <v>2</v>
      </c>
      <c r="C31" s="25">
        <v>50</v>
      </c>
      <c r="D31" s="25">
        <v>0</v>
      </c>
      <c r="E31" s="25">
        <v>0</v>
      </c>
    </row>
    <row r="32" spans="1:10" ht="36.75">
      <c r="A32" s="12" t="s">
        <v>8</v>
      </c>
      <c r="B32" s="34" t="s">
        <v>2</v>
      </c>
      <c r="C32" s="25">
        <v>330</v>
      </c>
      <c r="D32" s="25">
        <v>0</v>
      </c>
      <c r="E32" s="25">
        <v>0</v>
      </c>
    </row>
    <row r="33" spans="1:5" ht="38.25" customHeight="1">
      <c r="A33" s="12" t="s">
        <v>9</v>
      </c>
      <c r="B33" s="34" t="s">
        <v>2</v>
      </c>
      <c r="C33" s="25">
        <v>600</v>
      </c>
      <c r="D33" s="25">
        <v>65.8</v>
      </c>
      <c r="E33" s="25">
        <v>65.8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J33"/>
  <sheetViews>
    <sheetView workbookViewId="0">
      <selection activeCell="F29" sqref="F29:J30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7.85546875" style="29" customWidth="1"/>
    <col min="7" max="7" width="12" style="29" customWidth="1"/>
    <col min="8" max="16384" width="9.140625" style="2"/>
  </cols>
  <sheetData>
    <row r="1" spans="1:7">
      <c r="A1" s="58" t="s">
        <v>12</v>
      </c>
      <c r="B1" s="58"/>
      <c r="C1" s="58"/>
      <c r="D1" s="58"/>
      <c r="E1" s="58"/>
    </row>
    <row r="2" spans="1:7">
      <c r="A2" s="58" t="s">
        <v>63</v>
      </c>
      <c r="B2" s="58"/>
      <c r="C2" s="58"/>
      <c r="D2" s="58"/>
      <c r="E2" s="58"/>
    </row>
    <row r="3" spans="1:7">
      <c r="A3" s="1"/>
    </row>
    <row r="4" spans="1:7" ht="45" customHeight="1">
      <c r="A4" s="65" t="s">
        <v>51</v>
      </c>
      <c r="B4" s="65"/>
      <c r="C4" s="65"/>
      <c r="D4" s="65"/>
      <c r="E4" s="65"/>
    </row>
    <row r="5" spans="1:7" ht="15.75" customHeight="1">
      <c r="A5" s="60" t="s">
        <v>13</v>
      </c>
      <c r="B5" s="60"/>
      <c r="C5" s="60"/>
      <c r="D5" s="60"/>
      <c r="E5" s="60"/>
    </row>
    <row r="6" spans="1:7">
      <c r="A6" s="4"/>
    </row>
    <row r="7" spans="1:7">
      <c r="A7" s="13" t="s">
        <v>14</v>
      </c>
    </row>
    <row r="8" spans="1:7">
      <c r="A8" s="1"/>
    </row>
    <row r="9" spans="1:7">
      <c r="A9" s="61" t="s">
        <v>24</v>
      </c>
      <c r="B9" s="62" t="s">
        <v>15</v>
      </c>
      <c r="C9" s="63" t="s">
        <v>79</v>
      </c>
      <c r="D9" s="63"/>
      <c r="E9" s="63"/>
    </row>
    <row r="10" spans="1:7" ht="40.5">
      <c r="A10" s="61"/>
      <c r="B10" s="62"/>
      <c r="C10" s="42" t="s">
        <v>16</v>
      </c>
      <c r="D10" s="42" t="s">
        <v>17</v>
      </c>
      <c r="E10" s="41" t="s">
        <v>11</v>
      </c>
    </row>
    <row r="11" spans="1:7">
      <c r="A11" s="5" t="s">
        <v>18</v>
      </c>
      <c r="B11" s="34" t="s">
        <v>10</v>
      </c>
      <c r="C11" s="51">
        <v>185</v>
      </c>
      <c r="D11" s="51">
        <v>185</v>
      </c>
      <c r="E11" s="51">
        <v>185</v>
      </c>
    </row>
    <row r="12" spans="1:7" ht="25.5">
      <c r="A12" s="10" t="s">
        <v>20</v>
      </c>
      <c r="B12" s="34" t="s">
        <v>2</v>
      </c>
      <c r="C12" s="27">
        <f>(C13-C32)/C11</f>
        <v>738.59459459459458</v>
      </c>
      <c r="D12" s="27">
        <f t="shared" ref="D12:E12" si="0">(D13-D32)/D11</f>
        <v>179.8918918918919</v>
      </c>
      <c r="E12" s="27">
        <f t="shared" si="0"/>
        <v>179.8918918918919</v>
      </c>
    </row>
    <row r="13" spans="1:7" ht="25.5">
      <c r="A13" s="5" t="s">
        <v>107</v>
      </c>
      <c r="B13" s="34" t="s">
        <v>2</v>
      </c>
      <c r="C13" s="51">
        <f>C15+C29+C30+C31+C32+C33</f>
        <v>137400</v>
      </c>
      <c r="D13" s="51">
        <f>D15+D29+D30+D31+D32+D33</f>
        <v>33280</v>
      </c>
      <c r="E13" s="51">
        <f>E15+E29+E30+E31+E32+E33</f>
        <v>33280</v>
      </c>
      <c r="G13" s="29" t="s">
        <v>27</v>
      </c>
    </row>
    <row r="14" spans="1:7">
      <c r="A14" s="8" t="s">
        <v>0</v>
      </c>
      <c r="B14" s="35"/>
      <c r="C14" s="25"/>
      <c r="D14" s="25">
        <f t="shared" ref="D14" si="1">C14</f>
        <v>0</v>
      </c>
      <c r="E14" s="25"/>
      <c r="G14" s="31"/>
    </row>
    <row r="15" spans="1:7" ht="25.5">
      <c r="A15" s="5" t="s">
        <v>106</v>
      </c>
      <c r="B15" s="34" t="s">
        <v>2</v>
      </c>
      <c r="C15" s="43">
        <f>C17+C20+C23+C26</f>
        <v>98800</v>
      </c>
      <c r="D15" s="43">
        <f t="shared" ref="D15:E15" si="2">D17+D20+D23+D26</f>
        <v>24394.400000000001</v>
      </c>
      <c r="E15" s="43">
        <f t="shared" si="2"/>
        <v>24394.400000000001</v>
      </c>
    </row>
    <row r="16" spans="1:7">
      <c r="A16" s="8" t="s">
        <v>1</v>
      </c>
      <c r="B16" s="35"/>
      <c r="C16" s="26"/>
      <c r="D16" s="26"/>
      <c r="E16" s="26"/>
    </row>
    <row r="17" spans="1:10" s="18" customFormat="1" ht="25.5">
      <c r="A17" s="20" t="s">
        <v>25</v>
      </c>
      <c r="B17" s="34" t="s">
        <v>2</v>
      </c>
      <c r="C17" s="49">
        <v>5700</v>
      </c>
      <c r="D17" s="49">
        <v>1405.3</v>
      </c>
      <c r="E17" s="49">
        <v>1405.3</v>
      </c>
      <c r="F17" s="29"/>
      <c r="G17" s="29"/>
    </row>
    <row r="18" spans="1:10" s="18" customFormat="1">
      <c r="A18" s="21" t="s">
        <v>4</v>
      </c>
      <c r="B18" s="36" t="s">
        <v>3</v>
      </c>
      <c r="C18" s="26">
        <v>3</v>
      </c>
      <c r="D18" s="26">
        <v>3</v>
      </c>
      <c r="E18" s="26">
        <v>3</v>
      </c>
      <c r="F18" s="29"/>
      <c r="G18" s="29"/>
    </row>
    <row r="19" spans="1:10" s="18" customFormat="1" ht="21.95" customHeight="1">
      <c r="A19" s="21" t="s">
        <v>22</v>
      </c>
      <c r="B19" s="34" t="s">
        <v>23</v>
      </c>
      <c r="C19" s="27">
        <f>C17/C18/12*1000</f>
        <v>158333.33333333334</v>
      </c>
      <c r="D19" s="27">
        <f>D17*1000/3/D18</f>
        <v>156144.44444444444</v>
      </c>
      <c r="E19" s="27">
        <f>E17*1000/3/E18</f>
        <v>156144.44444444444</v>
      </c>
      <c r="F19" s="29"/>
      <c r="G19" s="29"/>
    </row>
    <row r="20" spans="1:10" s="18" customFormat="1" ht="25.5">
      <c r="A20" s="20" t="s">
        <v>26</v>
      </c>
      <c r="B20" s="34" t="s">
        <v>2</v>
      </c>
      <c r="C20" s="49">
        <v>72000</v>
      </c>
      <c r="D20" s="49">
        <v>17756.3</v>
      </c>
      <c r="E20" s="56">
        <v>17756.3</v>
      </c>
      <c r="F20" s="29"/>
      <c r="G20" s="29"/>
    </row>
    <row r="21" spans="1:10">
      <c r="A21" s="10" t="s">
        <v>4</v>
      </c>
      <c r="B21" s="36" t="s">
        <v>3</v>
      </c>
      <c r="C21" s="26">
        <v>31</v>
      </c>
      <c r="D21" s="26">
        <v>31</v>
      </c>
      <c r="E21" s="26">
        <v>31</v>
      </c>
    </row>
    <row r="22" spans="1:10" ht="21.95" customHeight="1">
      <c r="A22" s="10" t="s">
        <v>22</v>
      </c>
      <c r="B22" s="34" t="s">
        <v>23</v>
      </c>
      <c r="C22" s="27">
        <f>C20/C21/12*1000</f>
        <v>193548.38709677418</v>
      </c>
      <c r="D22" s="27">
        <f>D20*1000/3/D21</f>
        <v>190927.95698924732</v>
      </c>
      <c r="E22" s="27">
        <f>E20*1000/3/E21</f>
        <v>190927.95698924732</v>
      </c>
    </row>
    <row r="23" spans="1:10" ht="39">
      <c r="A23" s="14" t="s">
        <v>21</v>
      </c>
      <c r="B23" s="34" t="s">
        <v>2</v>
      </c>
      <c r="C23" s="49">
        <v>6600</v>
      </c>
      <c r="D23" s="49">
        <v>1630.4</v>
      </c>
      <c r="E23" s="49">
        <v>1630.4</v>
      </c>
    </row>
    <row r="24" spans="1:10">
      <c r="A24" s="10" t="s">
        <v>4</v>
      </c>
      <c r="B24" s="36" t="s">
        <v>3</v>
      </c>
      <c r="C24" s="26">
        <v>7</v>
      </c>
      <c r="D24" s="26">
        <v>7</v>
      </c>
      <c r="E24" s="26">
        <v>7</v>
      </c>
    </row>
    <row r="25" spans="1:10" ht="21.95" customHeight="1">
      <c r="A25" s="10" t="s">
        <v>22</v>
      </c>
      <c r="B25" s="34" t="s">
        <v>23</v>
      </c>
      <c r="C25" s="27">
        <f>C23/C24/12*1000</f>
        <v>78571.428571428565</v>
      </c>
      <c r="D25" s="27">
        <f>D23*1000/3/D24</f>
        <v>77638.095238095237</v>
      </c>
      <c r="E25" s="27">
        <f>E23*1000/3/E24</f>
        <v>77638.095238095237</v>
      </c>
    </row>
    <row r="26" spans="1:10" ht="25.5">
      <c r="A26" s="7" t="s">
        <v>19</v>
      </c>
      <c r="B26" s="34" t="s">
        <v>2</v>
      </c>
      <c r="C26" s="49">
        <v>14500</v>
      </c>
      <c r="D26" s="49">
        <v>3602.4</v>
      </c>
      <c r="E26" s="49">
        <v>3602.4</v>
      </c>
    </row>
    <row r="27" spans="1:10">
      <c r="A27" s="10" t="s">
        <v>4</v>
      </c>
      <c r="B27" s="36" t="s">
        <v>3</v>
      </c>
      <c r="C27" s="26">
        <v>11</v>
      </c>
      <c r="D27" s="26">
        <v>11</v>
      </c>
      <c r="E27" s="26">
        <v>11</v>
      </c>
      <c r="G27" s="29" t="s">
        <v>27</v>
      </c>
    </row>
    <row r="28" spans="1:10" ht="21.95" customHeight="1">
      <c r="A28" s="10" t="s">
        <v>22</v>
      </c>
      <c r="B28" s="34" t="s">
        <v>23</v>
      </c>
      <c r="C28" s="27">
        <f>C26/C27/12*1000</f>
        <v>109848.48484848486</v>
      </c>
      <c r="D28" s="27">
        <f>D26*1000/3/D27</f>
        <v>109163.63636363637</v>
      </c>
      <c r="E28" s="27">
        <f>E26*1000/3/E27</f>
        <v>109163.63636363637</v>
      </c>
    </row>
    <row r="29" spans="1:10" ht="25.5">
      <c r="A29" s="5" t="s">
        <v>5</v>
      </c>
      <c r="B29" s="34" t="s">
        <v>2</v>
      </c>
      <c r="C29" s="25">
        <v>10300</v>
      </c>
      <c r="D29" s="25">
        <v>2573.3000000000002</v>
      </c>
      <c r="E29" s="25">
        <v>2573.3000000000002</v>
      </c>
      <c r="F29" s="44" t="s">
        <v>59</v>
      </c>
      <c r="G29" s="44" t="s">
        <v>68</v>
      </c>
      <c r="H29" s="44" t="s">
        <v>65</v>
      </c>
      <c r="I29" s="50" t="s">
        <v>62</v>
      </c>
      <c r="J29" s="50" t="s">
        <v>67</v>
      </c>
    </row>
    <row r="30" spans="1:10" ht="36.75">
      <c r="A30" s="12" t="s">
        <v>6</v>
      </c>
      <c r="B30" s="34" t="s">
        <v>2</v>
      </c>
      <c r="C30" s="25">
        <v>21700</v>
      </c>
      <c r="D30" s="25">
        <v>3735.8</v>
      </c>
      <c r="E30" s="25">
        <v>3735.8</v>
      </c>
      <c r="F30" s="54">
        <v>142.69999999999999</v>
      </c>
      <c r="G30" s="54">
        <v>645.9</v>
      </c>
      <c r="H30" s="55">
        <v>2947.2</v>
      </c>
      <c r="I30" s="55">
        <v>0</v>
      </c>
      <c r="J30" s="55">
        <v>0</v>
      </c>
    </row>
    <row r="31" spans="1:10" ht="25.5">
      <c r="A31" s="12" t="s">
        <v>7</v>
      </c>
      <c r="B31" s="34" t="s">
        <v>2</v>
      </c>
      <c r="C31" s="25">
        <v>300</v>
      </c>
      <c r="D31" s="25">
        <v>0</v>
      </c>
      <c r="E31" s="25">
        <v>0</v>
      </c>
    </row>
    <row r="32" spans="1:10" ht="36.75">
      <c r="A32" s="12" t="s">
        <v>8</v>
      </c>
      <c r="B32" s="34" t="s">
        <v>2</v>
      </c>
      <c r="C32" s="25">
        <v>760</v>
      </c>
      <c r="D32" s="25">
        <v>0</v>
      </c>
      <c r="E32" s="25">
        <v>0</v>
      </c>
    </row>
    <row r="33" spans="1:6" ht="38.25" customHeight="1">
      <c r="A33" s="12" t="s">
        <v>9</v>
      </c>
      <c r="B33" s="34" t="s">
        <v>2</v>
      </c>
      <c r="C33" s="25">
        <v>5540</v>
      </c>
      <c r="D33" s="25">
        <v>2576.5</v>
      </c>
      <c r="E33" s="25">
        <v>2576.5</v>
      </c>
      <c r="F33" s="29">
        <v>1200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J33"/>
  <sheetViews>
    <sheetView workbookViewId="0">
      <selection activeCell="F29" sqref="F29:J30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7" width="12" style="29" customWidth="1"/>
    <col min="8" max="16384" width="9.140625" style="2"/>
  </cols>
  <sheetData>
    <row r="1" spans="1:7">
      <c r="A1" s="58" t="s">
        <v>12</v>
      </c>
      <c r="B1" s="58"/>
      <c r="C1" s="58"/>
      <c r="D1" s="58"/>
      <c r="E1" s="58"/>
    </row>
    <row r="2" spans="1:7">
      <c r="A2" s="58" t="s">
        <v>63</v>
      </c>
      <c r="B2" s="58"/>
      <c r="C2" s="58"/>
      <c r="D2" s="58"/>
      <c r="E2" s="58"/>
    </row>
    <row r="3" spans="1:7">
      <c r="A3" s="1"/>
    </row>
    <row r="4" spans="1:7" ht="45" customHeight="1">
      <c r="A4" s="65" t="s">
        <v>52</v>
      </c>
      <c r="B4" s="65"/>
      <c r="C4" s="65"/>
      <c r="D4" s="65"/>
      <c r="E4" s="65"/>
    </row>
    <row r="5" spans="1:7" ht="15.75" customHeight="1">
      <c r="A5" s="60" t="s">
        <v>13</v>
      </c>
      <c r="B5" s="60"/>
      <c r="C5" s="60"/>
      <c r="D5" s="60"/>
      <c r="E5" s="60"/>
    </row>
    <row r="6" spans="1:7">
      <c r="A6" s="4"/>
    </row>
    <row r="7" spans="1:7">
      <c r="A7" s="13" t="s">
        <v>14</v>
      </c>
    </row>
    <row r="8" spans="1:7">
      <c r="A8" s="1"/>
    </row>
    <row r="9" spans="1:7">
      <c r="A9" s="61" t="s">
        <v>24</v>
      </c>
      <c r="B9" s="62" t="s">
        <v>15</v>
      </c>
      <c r="C9" s="63" t="s">
        <v>58</v>
      </c>
      <c r="D9" s="63"/>
      <c r="E9" s="63"/>
    </row>
    <row r="10" spans="1:7" ht="40.5">
      <c r="A10" s="61"/>
      <c r="B10" s="62"/>
      <c r="C10" s="42" t="s">
        <v>16</v>
      </c>
      <c r="D10" s="42" t="s">
        <v>17</v>
      </c>
      <c r="E10" s="41" t="s">
        <v>11</v>
      </c>
    </row>
    <row r="11" spans="1:7">
      <c r="A11" s="5" t="s">
        <v>18</v>
      </c>
      <c r="B11" s="34" t="s">
        <v>10</v>
      </c>
      <c r="C11" s="51">
        <v>9</v>
      </c>
      <c r="D11" s="51">
        <v>9</v>
      </c>
      <c r="E11" s="51">
        <v>9</v>
      </c>
    </row>
    <row r="12" spans="1:7" ht="25.5">
      <c r="A12" s="10" t="s">
        <v>20</v>
      </c>
      <c r="B12" s="34" t="s">
        <v>2</v>
      </c>
      <c r="C12" s="27">
        <f>(C13-C32)/C11</f>
        <v>2896.6666666666665</v>
      </c>
      <c r="D12" s="27">
        <f t="shared" ref="D12:E12" si="0">(D13-D32)/D11</f>
        <v>727.77777777777771</v>
      </c>
      <c r="E12" s="27">
        <f t="shared" si="0"/>
        <v>727.77777777777771</v>
      </c>
    </row>
    <row r="13" spans="1:7" ht="25.5">
      <c r="A13" s="5" t="s">
        <v>109</v>
      </c>
      <c r="B13" s="34" t="s">
        <v>2</v>
      </c>
      <c r="C13" s="51">
        <f>C15+C29+C30+C31+C32+C33</f>
        <v>26400</v>
      </c>
      <c r="D13" s="51">
        <f>D15+D29+D30+D31+D32+D33</f>
        <v>6549.9999999999991</v>
      </c>
      <c r="E13" s="51">
        <f>E15+E29+E30+E31+E32+E33</f>
        <v>6549.9999999999991</v>
      </c>
    </row>
    <row r="14" spans="1:7">
      <c r="A14" s="8" t="s">
        <v>0</v>
      </c>
      <c r="B14" s="35"/>
      <c r="C14" s="25"/>
      <c r="D14" s="25">
        <f t="shared" ref="D14" si="1">C14</f>
        <v>0</v>
      </c>
      <c r="E14" s="25"/>
      <c r="G14" s="31"/>
    </row>
    <row r="15" spans="1:7" ht="25.5">
      <c r="A15" s="5" t="s">
        <v>108</v>
      </c>
      <c r="B15" s="34" t="s">
        <v>2</v>
      </c>
      <c r="C15" s="43">
        <f>C17+C20+C23+C26</f>
        <v>13000</v>
      </c>
      <c r="D15" s="43">
        <f t="shared" ref="D15:E15" si="2">D17+D20+D23+D26</f>
        <v>3221.2</v>
      </c>
      <c r="E15" s="43">
        <f t="shared" si="2"/>
        <v>3221.2</v>
      </c>
    </row>
    <row r="16" spans="1:7">
      <c r="A16" s="8" t="s">
        <v>1</v>
      </c>
      <c r="B16" s="35"/>
      <c r="C16" s="27"/>
      <c r="D16" s="27"/>
      <c r="E16" s="27"/>
    </row>
    <row r="17" spans="1:10" s="18" customFormat="1" ht="25.5">
      <c r="A17" s="20" t="s">
        <v>25</v>
      </c>
      <c r="B17" s="34" t="s">
        <v>2</v>
      </c>
      <c r="C17" s="43">
        <v>0</v>
      </c>
      <c r="D17" s="43">
        <v>0</v>
      </c>
      <c r="E17" s="43">
        <v>0</v>
      </c>
      <c r="F17" s="29"/>
      <c r="G17" s="29"/>
    </row>
    <row r="18" spans="1:10" s="18" customFormat="1">
      <c r="A18" s="21" t="s">
        <v>4</v>
      </c>
      <c r="B18" s="36" t="s">
        <v>3</v>
      </c>
      <c r="C18" s="28"/>
      <c r="D18" s="28"/>
      <c r="E18" s="28"/>
      <c r="F18" s="29"/>
      <c r="G18" s="29"/>
    </row>
    <row r="19" spans="1:10" s="18" customFormat="1" ht="21.95" customHeight="1">
      <c r="A19" s="21" t="s">
        <v>22</v>
      </c>
      <c r="B19" s="34" t="s">
        <v>23</v>
      </c>
      <c r="C19" s="27"/>
      <c r="D19" s="27"/>
      <c r="E19" s="27"/>
      <c r="F19" s="29"/>
      <c r="G19" s="29"/>
    </row>
    <row r="20" spans="1:10" s="18" customFormat="1" ht="25.5">
      <c r="A20" s="20" t="s">
        <v>26</v>
      </c>
      <c r="B20" s="34" t="s">
        <v>2</v>
      </c>
      <c r="C20" s="43">
        <v>5500</v>
      </c>
      <c r="D20" s="43">
        <v>1362.7</v>
      </c>
      <c r="E20" s="43">
        <v>1362.7</v>
      </c>
      <c r="F20" s="29"/>
      <c r="G20" s="29"/>
    </row>
    <row r="21" spans="1:10">
      <c r="A21" s="10" t="s">
        <v>4</v>
      </c>
      <c r="B21" s="36" t="s">
        <v>3</v>
      </c>
      <c r="C21" s="28">
        <v>2</v>
      </c>
      <c r="D21" s="28">
        <v>2</v>
      </c>
      <c r="E21" s="28">
        <v>2</v>
      </c>
    </row>
    <row r="22" spans="1:10" ht="21.95" customHeight="1">
      <c r="A22" s="10" t="s">
        <v>22</v>
      </c>
      <c r="B22" s="34" t="s">
        <v>23</v>
      </c>
      <c r="C22" s="27">
        <f>C20/C21/12*1000</f>
        <v>229166.66666666666</v>
      </c>
      <c r="D22" s="27">
        <f>D20*1000/3/D21</f>
        <v>227116.66666666666</v>
      </c>
      <c r="E22" s="27">
        <f>E20*1000/3/E21</f>
        <v>227116.66666666666</v>
      </c>
    </row>
    <row r="23" spans="1:10" ht="39">
      <c r="A23" s="14" t="s">
        <v>21</v>
      </c>
      <c r="B23" s="34" t="s">
        <v>2</v>
      </c>
      <c r="C23" s="43">
        <v>1200</v>
      </c>
      <c r="D23" s="43">
        <v>291</v>
      </c>
      <c r="E23" s="43">
        <v>291</v>
      </c>
    </row>
    <row r="24" spans="1:10">
      <c r="A24" s="10" t="s">
        <v>4</v>
      </c>
      <c r="B24" s="36" t="s">
        <v>3</v>
      </c>
      <c r="C24" s="28">
        <v>1</v>
      </c>
      <c r="D24" s="28">
        <v>1</v>
      </c>
      <c r="E24" s="28">
        <v>1</v>
      </c>
    </row>
    <row r="25" spans="1:10" ht="21.95" customHeight="1">
      <c r="A25" s="10" t="s">
        <v>22</v>
      </c>
      <c r="B25" s="34" t="s">
        <v>23</v>
      </c>
      <c r="C25" s="27">
        <f>C23/C24/12*1000</f>
        <v>100000</v>
      </c>
      <c r="D25" s="27">
        <f>D23*1000/3/D24</f>
        <v>97000</v>
      </c>
      <c r="E25" s="27">
        <f>E23*1000/3/E24</f>
        <v>97000</v>
      </c>
    </row>
    <row r="26" spans="1:10" ht="25.5">
      <c r="A26" s="7" t="s">
        <v>19</v>
      </c>
      <c r="B26" s="34" t="s">
        <v>2</v>
      </c>
      <c r="C26" s="43">
        <v>6300</v>
      </c>
      <c r="D26" s="43">
        <v>1567.5</v>
      </c>
      <c r="E26" s="43">
        <v>1567.5</v>
      </c>
    </row>
    <row r="27" spans="1:10">
      <c r="A27" s="10" t="s">
        <v>4</v>
      </c>
      <c r="B27" s="36" t="s">
        <v>3</v>
      </c>
      <c r="C27" s="28">
        <v>8</v>
      </c>
      <c r="D27" s="28">
        <v>8</v>
      </c>
      <c r="E27" s="28">
        <v>8</v>
      </c>
    </row>
    <row r="28" spans="1:10" ht="21.95" customHeight="1">
      <c r="A28" s="10" t="s">
        <v>22</v>
      </c>
      <c r="B28" s="34" t="s">
        <v>23</v>
      </c>
      <c r="C28" s="27">
        <f>C26/C27/12*1000</f>
        <v>65625</v>
      </c>
      <c r="D28" s="27">
        <f>D26*1000/3/D27</f>
        <v>65312.5</v>
      </c>
      <c r="E28" s="27">
        <f>E26*1000/3/E27</f>
        <v>65312.5</v>
      </c>
    </row>
    <row r="29" spans="1:10" ht="25.5">
      <c r="A29" s="5" t="s">
        <v>5</v>
      </c>
      <c r="B29" s="34" t="s">
        <v>2</v>
      </c>
      <c r="C29" s="25">
        <v>1360</v>
      </c>
      <c r="D29" s="25">
        <v>339.9</v>
      </c>
      <c r="E29" s="25">
        <v>339.9</v>
      </c>
      <c r="F29" s="44" t="s">
        <v>59</v>
      </c>
      <c r="G29" s="44" t="s">
        <v>68</v>
      </c>
      <c r="H29" s="44" t="s">
        <v>65</v>
      </c>
      <c r="I29" s="50" t="s">
        <v>62</v>
      </c>
      <c r="J29" s="50" t="s">
        <v>67</v>
      </c>
    </row>
    <row r="30" spans="1:10" ht="36.75">
      <c r="A30" s="12" t="s">
        <v>6</v>
      </c>
      <c r="B30" s="34" t="s">
        <v>2</v>
      </c>
      <c r="C30" s="25">
        <v>11140</v>
      </c>
      <c r="D30" s="25">
        <v>2873.7</v>
      </c>
      <c r="E30" s="25">
        <v>2873.7</v>
      </c>
      <c r="F30" s="54">
        <v>14</v>
      </c>
      <c r="G30" s="54">
        <v>151.69999999999999</v>
      </c>
      <c r="H30" s="55">
        <v>2708</v>
      </c>
      <c r="I30" s="55">
        <v>0</v>
      </c>
      <c r="J30" s="55">
        <v>0</v>
      </c>
    </row>
    <row r="31" spans="1:10" ht="25.5">
      <c r="A31" s="12" t="s">
        <v>7</v>
      </c>
      <c r="B31" s="34" t="s">
        <v>2</v>
      </c>
      <c r="C31" s="25">
        <v>50</v>
      </c>
      <c r="D31" s="25">
        <v>0</v>
      </c>
      <c r="E31" s="25">
        <v>0</v>
      </c>
    </row>
    <row r="32" spans="1:10" ht="36.75">
      <c r="A32" s="12" t="s">
        <v>8</v>
      </c>
      <c r="B32" s="34" t="s">
        <v>2</v>
      </c>
      <c r="C32" s="25">
        <v>330</v>
      </c>
      <c r="D32" s="25">
        <v>0</v>
      </c>
      <c r="E32" s="25">
        <v>0</v>
      </c>
    </row>
    <row r="33" spans="1:5" ht="38.25" customHeight="1">
      <c r="A33" s="12" t="s">
        <v>9</v>
      </c>
      <c r="B33" s="34" t="s">
        <v>2</v>
      </c>
      <c r="C33" s="25">
        <v>520</v>
      </c>
      <c r="D33" s="25">
        <v>115.2</v>
      </c>
      <c r="E33" s="25">
        <v>115.2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J33"/>
  <sheetViews>
    <sheetView workbookViewId="0">
      <selection activeCell="F29" sqref="F29:J30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7" width="12" style="29" customWidth="1"/>
    <col min="8" max="16384" width="9.140625" style="2"/>
  </cols>
  <sheetData>
    <row r="1" spans="1:7">
      <c r="A1" s="58" t="s">
        <v>12</v>
      </c>
      <c r="B1" s="58"/>
      <c r="C1" s="58"/>
      <c r="D1" s="58"/>
      <c r="E1" s="58"/>
    </row>
    <row r="2" spans="1:7">
      <c r="A2" s="58" t="s">
        <v>110</v>
      </c>
      <c r="B2" s="58"/>
      <c r="C2" s="58"/>
      <c r="D2" s="58"/>
      <c r="E2" s="58"/>
    </row>
    <row r="3" spans="1:7">
      <c r="A3" s="1"/>
    </row>
    <row r="4" spans="1:7" ht="45" customHeight="1">
      <c r="A4" s="65" t="s">
        <v>53</v>
      </c>
      <c r="B4" s="65"/>
      <c r="C4" s="65"/>
      <c r="D4" s="65"/>
      <c r="E4" s="65"/>
    </row>
    <row r="5" spans="1:7" ht="15.75" customHeight="1">
      <c r="A5" s="60" t="s">
        <v>13</v>
      </c>
      <c r="B5" s="60"/>
      <c r="C5" s="60"/>
      <c r="D5" s="60"/>
      <c r="E5" s="60"/>
    </row>
    <row r="6" spans="1:7">
      <c r="A6" s="4"/>
    </row>
    <row r="7" spans="1:7">
      <c r="A7" s="13" t="s">
        <v>14</v>
      </c>
    </row>
    <row r="8" spans="1:7">
      <c r="A8" s="1"/>
    </row>
    <row r="9" spans="1:7">
      <c r="A9" s="61" t="s">
        <v>24</v>
      </c>
      <c r="B9" s="62" t="s">
        <v>15</v>
      </c>
      <c r="C9" s="63" t="s">
        <v>79</v>
      </c>
      <c r="D9" s="63"/>
      <c r="E9" s="63"/>
    </row>
    <row r="10" spans="1:7" ht="40.5">
      <c r="A10" s="61"/>
      <c r="B10" s="62"/>
      <c r="C10" s="42" t="s">
        <v>16</v>
      </c>
      <c r="D10" s="42" t="s">
        <v>17</v>
      </c>
      <c r="E10" s="41" t="s">
        <v>11</v>
      </c>
    </row>
    <row r="11" spans="1:7">
      <c r="A11" s="5" t="s">
        <v>18</v>
      </c>
      <c r="B11" s="34" t="s">
        <v>10</v>
      </c>
      <c r="C11" s="51">
        <v>41</v>
      </c>
      <c r="D11" s="51">
        <v>41</v>
      </c>
      <c r="E11" s="51">
        <v>41</v>
      </c>
    </row>
    <row r="12" spans="1:7" ht="25.5">
      <c r="A12" s="10" t="s">
        <v>20</v>
      </c>
      <c r="B12" s="34" t="s">
        <v>2</v>
      </c>
      <c r="C12" s="27">
        <f>(C13-C32)/C11</f>
        <v>1808.6585365853659</v>
      </c>
      <c r="D12" s="27">
        <f t="shared" ref="D12:E12" si="0">(D13-D32)/D11</f>
        <v>421.21951219512187</v>
      </c>
      <c r="E12" s="27">
        <f t="shared" si="0"/>
        <v>421.21951219512187</v>
      </c>
    </row>
    <row r="13" spans="1:7" ht="25.5">
      <c r="A13" s="5" t="s">
        <v>112</v>
      </c>
      <c r="B13" s="34" t="s">
        <v>2</v>
      </c>
      <c r="C13" s="51">
        <f>C15+C29+C30+C31+C32+C33</f>
        <v>74915</v>
      </c>
      <c r="D13" s="51">
        <f>D15+D29+D30+D31+D32+D33</f>
        <v>17269.999999999996</v>
      </c>
      <c r="E13" s="51">
        <f>E15+E29+E30+E31+E32+E33</f>
        <v>17269.999999999996</v>
      </c>
    </row>
    <row r="14" spans="1:7">
      <c r="A14" s="8" t="s">
        <v>0</v>
      </c>
      <c r="B14" s="35"/>
      <c r="C14" s="25"/>
      <c r="D14" s="25">
        <f t="shared" ref="D14" si="1">C14</f>
        <v>0</v>
      </c>
      <c r="E14" s="25"/>
      <c r="G14" s="31"/>
    </row>
    <row r="15" spans="1:7" ht="25.5">
      <c r="A15" s="5" t="s">
        <v>111</v>
      </c>
      <c r="B15" s="34" t="s">
        <v>2</v>
      </c>
      <c r="C15" s="43">
        <f>C17+C20+C23+C26</f>
        <v>53600</v>
      </c>
      <c r="D15" s="43">
        <f t="shared" ref="D15:E15" si="2">D17+D20+D23+D26</f>
        <v>13797.8</v>
      </c>
      <c r="E15" s="43">
        <f t="shared" si="2"/>
        <v>13797.8</v>
      </c>
    </row>
    <row r="16" spans="1:7">
      <c r="A16" s="8" t="s">
        <v>1</v>
      </c>
      <c r="B16" s="35"/>
      <c r="C16" s="27"/>
      <c r="D16" s="27"/>
      <c r="E16" s="27"/>
    </row>
    <row r="17" spans="1:10" s="18" customFormat="1" ht="25.5">
      <c r="A17" s="20" t="s">
        <v>25</v>
      </c>
      <c r="B17" s="34" t="s">
        <v>2</v>
      </c>
      <c r="C17" s="49">
        <v>2000</v>
      </c>
      <c r="D17" s="49">
        <v>956.5</v>
      </c>
      <c r="E17" s="49">
        <v>956.5</v>
      </c>
      <c r="F17" s="29"/>
      <c r="G17" s="29"/>
    </row>
    <row r="18" spans="1:10" s="18" customFormat="1">
      <c r="A18" s="21" t="s">
        <v>4</v>
      </c>
      <c r="B18" s="36" t="s">
        <v>3</v>
      </c>
      <c r="C18" s="26">
        <v>2</v>
      </c>
      <c r="D18" s="26">
        <v>2</v>
      </c>
      <c r="E18" s="26">
        <v>2</v>
      </c>
      <c r="F18" s="29"/>
      <c r="G18" s="29"/>
    </row>
    <row r="19" spans="1:10" s="18" customFormat="1" ht="21.95" customHeight="1">
      <c r="A19" s="21" t="s">
        <v>22</v>
      </c>
      <c r="B19" s="34" t="s">
        <v>23</v>
      </c>
      <c r="C19" s="27">
        <f>C17/C18/12*1000</f>
        <v>83333.333333333328</v>
      </c>
      <c r="D19" s="27">
        <f>D17*1000/3/D18</f>
        <v>159416.66666666666</v>
      </c>
      <c r="E19" s="27">
        <f>E17*1000/3/E18</f>
        <v>159416.66666666666</v>
      </c>
      <c r="F19" s="29"/>
      <c r="G19" s="29"/>
    </row>
    <row r="20" spans="1:10" s="18" customFormat="1" ht="25.5">
      <c r="A20" s="20" t="s">
        <v>26</v>
      </c>
      <c r="B20" s="34" t="s">
        <v>2</v>
      </c>
      <c r="C20" s="43">
        <v>36200</v>
      </c>
      <c r="D20" s="43">
        <v>9009.7999999999993</v>
      </c>
      <c r="E20" s="43">
        <v>9009.7999999999993</v>
      </c>
      <c r="F20" s="29"/>
      <c r="G20" s="29"/>
    </row>
    <row r="21" spans="1:10">
      <c r="A21" s="10" t="s">
        <v>4</v>
      </c>
      <c r="B21" s="36" t="s">
        <v>3</v>
      </c>
      <c r="C21" s="28">
        <v>13</v>
      </c>
      <c r="D21" s="28">
        <v>13</v>
      </c>
      <c r="E21" s="28">
        <v>13</v>
      </c>
    </row>
    <row r="22" spans="1:10" ht="21.95" customHeight="1">
      <c r="A22" s="10" t="s">
        <v>22</v>
      </c>
      <c r="B22" s="34" t="s">
        <v>23</v>
      </c>
      <c r="C22" s="27">
        <f>C20/C21/12*1000</f>
        <v>232051.28205128206</v>
      </c>
      <c r="D22" s="27">
        <f>D20*1000/3/D21</f>
        <v>231020.51282051281</v>
      </c>
      <c r="E22" s="27">
        <f>E20*1000/3/E21</f>
        <v>231020.51282051281</v>
      </c>
    </row>
    <row r="23" spans="1:10" ht="39">
      <c r="A23" s="14" t="s">
        <v>21</v>
      </c>
      <c r="B23" s="34" t="s">
        <v>2</v>
      </c>
      <c r="C23" s="43">
        <v>5800</v>
      </c>
      <c r="D23" s="43">
        <v>1437.8</v>
      </c>
      <c r="E23" s="43">
        <v>1437.8</v>
      </c>
    </row>
    <row r="24" spans="1:10">
      <c r="A24" s="10" t="s">
        <v>4</v>
      </c>
      <c r="B24" s="36" t="s">
        <v>3</v>
      </c>
      <c r="C24" s="28">
        <v>3.5</v>
      </c>
      <c r="D24" s="28">
        <v>3.5</v>
      </c>
      <c r="E24" s="28">
        <v>3.5</v>
      </c>
    </row>
    <row r="25" spans="1:10" ht="21.95" customHeight="1">
      <c r="A25" s="10" t="s">
        <v>22</v>
      </c>
      <c r="B25" s="34" t="s">
        <v>23</v>
      </c>
      <c r="C25" s="27">
        <f>C23/C24/12*1000</f>
        <v>138095.23809523811</v>
      </c>
      <c r="D25" s="27">
        <f>D23*1000/3/D24</f>
        <v>136933.33333333334</v>
      </c>
      <c r="E25" s="27">
        <f>E23*1000/3/E24</f>
        <v>136933.33333333334</v>
      </c>
    </row>
    <row r="26" spans="1:10" ht="25.5">
      <c r="A26" s="7" t="s">
        <v>19</v>
      </c>
      <c r="B26" s="34" t="s">
        <v>2</v>
      </c>
      <c r="C26" s="43">
        <v>9600</v>
      </c>
      <c r="D26" s="43">
        <v>2393.6999999999998</v>
      </c>
      <c r="E26" s="43">
        <v>2393.6999999999998</v>
      </c>
    </row>
    <row r="27" spans="1:10">
      <c r="A27" s="10" t="s">
        <v>4</v>
      </c>
      <c r="B27" s="36" t="s">
        <v>3</v>
      </c>
      <c r="C27" s="28">
        <v>12.5</v>
      </c>
      <c r="D27" s="28">
        <v>12.5</v>
      </c>
      <c r="E27" s="28">
        <v>12.5</v>
      </c>
    </row>
    <row r="28" spans="1:10" ht="21.95" customHeight="1">
      <c r="A28" s="10" t="s">
        <v>22</v>
      </c>
      <c r="B28" s="34" t="s">
        <v>23</v>
      </c>
      <c r="C28" s="27">
        <f>C26/C27/12*1000</f>
        <v>64000</v>
      </c>
      <c r="D28" s="27">
        <f>D26*1000/3/D27</f>
        <v>63832</v>
      </c>
      <c r="E28" s="27">
        <f>E26*1000/3/E27</f>
        <v>63832</v>
      </c>
    </row>
    <row r="29" spans="1:10" ht="25.5">
      <c r="A29" s="5" t="s">
        <v>5</v>
      </c>
      <c r="B29" s="34" t="s">
        <v>2</v>
      </c>
      <c r="C29" s="25">
        <v>6000</v>
      </c>
      <c r="D29" s="25">
        <v>1425.9</v>
      </c>
      <c r="E29" s="25">
        <v>1425.9</v>
      </c>
      <c r="F29" s="44" t="s">
        <v>59</v>
      </c>
      <c r="G29" s="44" t="s">
        <v>68</v>
      </c>
      <c r="H29" s="44" t="s">
        <v>65</v>
      </c>
      <c r="I29" s="50" t="s">
        <v>62</v>
      </c>
      <c r="J29" s="50" t="s">
        <v>67</v>
      </c>
    </row>
    <row r="30" spans="1:10" ht="36.75">
      <c r="A30" s="12" t="s">
        <v>6</v>
      </c>
      <c r="B30" s="34" t="s">
        <v>2</v>
      </c>
      <c r="C30" s="25">
        <v>8500</v>
      </c>
      <c r="D30" s="25">
        <v>1956</v>
      </c>
      <c r="E30" s="25">
        <v>1956</v>
      </c>
      <c r="F30" s="54">
        <v>32.299999999999997</v>
      </c>
      <c r="G30" s="54">
        <v>165.5</v>
      </c>
      <c r="H30" s="55">
        <v>1740.5</v>
      </c>
      <c r="I30" s="55">
        <v>0</v>
      </c>
      <c r="J30" s="55">
        <v>17.7</v>
      </c>
    </row>
    <row r="31" spans="1:10" ht="25.5">
      <c r="A31" s="12" t="s">
        <v>7</v>
      </c>
      <c r="B31" s="34" t="s">
        <v>2</v>
      </c>
      <c r="C31" s="25">
        <v>300</v>
      </c>
      <c r="D31" s="25">
        <v>0</v>
      </c>
      <c r="E31" s="25">
        <v>0</v>
      </c>
    </row>
    <row r="32" spans="1:10" ht="36.75">
      <c r="A32" s="12" t="s">
        <v>8</v>
      </c>
      <c r="B32" s="34" t="s">
        <v>2</v>
      </c>
      <c r="C32" s="25">
        <v>760</v>
      </c>
      <c r="D32" s="25">
        <v>0</v>
      </c>
      <c r="E32" s="25">
        <v>0</v>
      </c>
    </row>
    <row r="33" spans="1:5" ht="38.25" customHeight="1">
      <c r="A33" s="12" t="s">
        <v>9</v>
      </c>
      <c r="B33" s="34" t="s">
        <v>2</v>
      </c>
      <c r="C33" s="25">
        <v>5755</v>
      </c>
      <c r="D33" s="25">
        <v>90.3</v>
      </c>
      <c r="E33" s="25">
        <v>90.3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J33"/>
  <sheetViews>
    <sheetView topLeftCell="A2" zoomScale="75" zoomScaleNormal="75" workbookViewId="0">
      <selection activeCell="H12" sqref="H12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7" width="12" style="29" customWidth="1"/>
    <col min="8" max="16384" width="9.140625" style="2"/>
  </cols>
  <sheetData>
    <row r="1" spans="1:7">
      <c r="A1" s="58" t="s">
        <v>12</v>
      </c>
      <c r="B1" s="58"/>
      <c r="C1" s="58"/>
      <c r="D1" s="58"/>
      <c r="E1" s="58"/>
    </row>
    <row r="2" spans="1:7">
      <c r="A2" s="58" t="s">
        <v>113</v>
      </c>
      <c r="B2" s="58"/>
      <c r="C2" s="58"/>
      <c r="D2" s="58"/>
      <c r="E2" s="58"/>
    </row>
    <row r="3" spans="1:7">
      <c r="A3" s="1"/>
    </row>
    <row r="4" spans="1:7" ht="45" customHeight="1">
      <c r="A4" s="65" t="s">
        <v>54</v>
      </c>
      <c r="B4" s="65"/>
      <c r="C4" s="65"/>
      <c r="D4" s="65"/>
      <c r="E4" s="65"/>
    </row>
    <row r="5" spans="1:7" ht="15.75" customHeight="1">
      <c r="A5" s="60" t="s">
        <v>13</v>
      </c>
      <c r="B5" s="60"/>
      <c r="C5" s="60"/>
      <c r="D5" s="60"/>
      <c r="E5" s="60"/>
    </row>
    <row r="6" spans="1:7">
      <c r="A6" s="4"/>
    </row>
    <row r="7" spans="1:7">
      <c r="A7" s="13" t="s">
        <v>14</v>
      </c>
    </row>
    <row r="8" spans="1:7">
      <c r="A8" s="1"/>
    </row>
    <row r="9" spans="1:7">
      <c r="A9" s="61" t="s">
        <v>24</v>
      </c>
      <c r="B9" s="62" t="s">
        <v>15</v>
      </c>
      <c r="C9" s="63" t="s">
        <v>79</v>
      </c>
      <c r="D9" s="63"/>
      <c r="E9" s="63"/>
    </row>
    <row r="10" spans="1:7" ht="40.5">
      <c r="A10" s="61"/>
      <c r="B10" s="62"/>
      <c r="C10" s="42" t="s">
        <v>16</v>
      </c>
      <c r="D10" s="42" t="s">
        <v>17</v>
      </c>
      <c r="E10" s="41" t="s">
        <v>11</v>
      </c>
    </row>
    <row r="11" spans="1:7">
      <c r="A11" s="5" t="s">
        <v>18</v>
      </c>
      <c r="B11" s="34" t="s">
        <v>10</v>
      </c>
      <c r="C11" s="51">
        <v>120</v>
      </c>
      <c r="D11" s="51">
        <v>120</v>
      </c>
      <c r="E11" s="51">
        <v>120</v>
      </c>
    </row>
    <row r="12" spans="1:7" ht="25.5">
      <c r="A12" s="10" t="s">
        <v>20</v>
      </c>
      <c r="B12" s="34" t="s">
        <v>2</v>
      </c>
      <c r="C12" s="27">
        <f>(C13-C32)/C11</f>
        <v>913.66666666666663</v>
      </c>
      <c r="D12" s="25">
        <f t="shared" ref="D12:E12" si="0">(D13-D32)/D11</f>
        <v>217</v>
      </c>
      <c r="E12" s="25">
        <f t="shared" si="0"/>
        <v>217</v>
      </c>
    </row>
    <row r="13" spans="1:7" ht="25.5">
      <c r="A13" s="5" t="s">
        <v>115</v>
      </c>
      <c r="B13" s="34" t="s">
        <v>2</v>
      </c>
      <c r="C13" s="25">
        <f>C15+C29+C30+C31+C32+C33</f>
        <v>110400</v>
      </c>
      <c r="D13" s="25">
        <f>D15+D29+D30+D31+D32+D33</f>
        <v>26040</v>
      </c>
      <c r="E13" s="25">
        <f>E15+E29+E30+E31+E32+E33</f>
        <v>26040</v>
      </c>
      <c r="F13" s="29" t="s">
        <v>27</v>
      </c>
    </row>
    <row r="14" spans="1:7">
      <c r="A14" s="8" t="s">
        <v>0</v>
      </c>
      <c r="B14" s="35"/>
      <c r="C14" s="25"/>
      <c r="D14" s="25">
        <f t="shared" ref="D14" si="1">C14</f>
        <v>0</v>
      </c>
      <c r="E14" s="25"/>
      <c r="G14" s="31"/>
    </row>
    <row r="15" spans="1:7" ht="25.5">
      <c r="A15" s="5" t="s">
        <v>114</v>
      </c>
      <c r="B15" s="34" t="s">
        <v>2</v>
      </c>
      <c r="C15" s="43">
        <f>C17+C20+C23+C26</f>
        <v>85600</v>
      </c>
      <c r="D15" s="43">
        <f t="shared" ref="D15:E15" si="2">D17+D20+D23+D26</f>
        <v>21280.699999999997</v>
      </c>
      <c r="E15" s="43">
        <f t="shared" si="2"/>
        <v>21280.699999999997</v>
      </c>
    </row>
    <row r="16" spans="1:7">
      <c r="A16" s="8" t="s">
        <v>1</v>
      </c>
      <c r="B16" s="35"/>
      <c r="C16" s="27"/>
      <c r="D16" s="27"/>
      <c r="E16" s="27"/>
    </row>
    <row r="17" spans="1:10" s="18" customFormat="1" ht="25.5">
      <c r="A17" s="20" t="s">
        <v>25</v>
      </c>
      <c r="B17" s="34" t="s">
        <v>2</v>
      </c>
      <c r="C17" s="49">
        <v>5700</v>
      </c>
      <c r="D17" s="49">
        <v>1410.3</v>
      </c>
      <c r="E17" s="49">
        <v>1410.3</v>
      </c>
      <c r="F17" s="29"/>
      <c r="G17" s="29"/>
    </row>
    <row r="18" spans="1:10" s="18" customFormat="1">
      <c r="A18" s="21" t="s">
        <v>4</v>
      </c>
      <c r="B18" s="36" t="s">
        <v>3</v>
      </c>
      <c r="C18" s="26">
        <v>3</v>
      </c>
      <c r="D18" s="26">
        <v>3</v>
      </c>
      <c r="E18" s="26">
        <v>3</v>
      </c>
      <c r="F18" s="29"/>
      <c r="G18" s="29"/>
    </row>
    <row r="19" spans="1:10" s="18" customFormat="1" ht="21.95" customHeight="1">
      <c r="A19" s="21" t="s">
        <v>22</v>
      </c>
      <c r="B19" s="34" t="s">
        <v>23</v>
      </c>
      <c r="C19" s="27">
        <f>C17/C18/12*1000</f>
        <v>158333.33333333334</v>
      </c>
      <c r="D19" s="27">
        <f>D17*1000/3/D18</f>
        <v>156700</v>
      </c>
      <c r="E19" s="27">
        <f>E17*1000/3/E18</f>
        <v>156700</v>
      </c>
      <c r="F19" s="29"/>
      <c r="G19" s="29"/>
    </row>
    <row r="20" spans="1:10" s="18" customFormat="1" ht="25.5">
      <c r="A20" s="20" t="s">
        <v>26</v>
      </c>
      <c r="B20" s="34" t="s">
        <v>2</v>
      </c>
      <c r="C20" s="43">
        <v>49200</v>
      </c>
      <c r="D20" s="43">
        <v>12238</v>
      </c>
      <c r="E20" s="43">
        <v>12238</v>
      </c>
      <c r="F20" s="29"/>
      <c r="G20" s="29"/>
    </row>
    <row r="21" spans="1:10">
      <c r="A21" s="10" t="s">
        <v>4</v>
      </c>
      <c r="B21" s="36" t="s">
        <v>3</v>
      </c>
      <c r="C21" s="28">
        <v>19</v>
      </c>
      <c r="D21" s="28">
        <v>19</v>
      </c>
      <c r="E21" s="28">
        <v>19</v>
      </c>
    </row>
    <row r="22" spans="1:10" ht="21.95" customHeight="1">
      <c r="A22" s="10" t="s">
        <v>22</v>
      </c>
      <c r="B22" s="34" t="s">
        <v>23</v>
      </c>
      <c r="C22" s="27">
        <f>C20/C21/12*1000</f>
        <v>215789.47368421053</v>
      </c>
      <c r="D22" s="27">
        <f>D20*1000/3/D21</f>
        <v>214701.75438596492</v>
      </c>
      <c r="E22" s="27">
        <f>E20*1000/3/E21</f>
        <v>214701.75438596492</v>
      </c>
    </row>
    <row r="23" spans="1:10" ht="39">
      <c r="A23" s="14" t="s">
        <v>21</v>
      </c>
      <c r="B23" s="34" t="s">
        <v>2</v>
      </c>
      <c r="C23" s="27">
        <v>6700</v>
      </c>
      <c r="D23" s="27">
        <v>1669.5</v>
      </c>
      <c r="E23" s="27">
        <v>1669.5</v>
      </c>
    </row>
    <row r="24" spans="1:10">
      <c r="A24" s="10" t="s">
        <v>4</v>
      </c>
      <c r="B24" s="36" t="s">
        <v>3</v>
      </c>
      <c r="C24" s="28">
        <v>6</v>
      </c>
      <c r="D24" s="28">
        <v>6</v>
      </c>
      <c r="E24" s="28">
        <v>6</v>
      </c>
    </row>
    <row r="25" spans="1:10" ht="21.95" customHeight="1">
      <c r="A25" s="10" t="s">
        <v>22</v>
      </c>
      <c r="B25" s="34" t="s">
        <v>23</v>
      </c>
      <c r="C25" s="27">
        <f>C23/C24/12*1000</f>
        <v>93055.555555555562</v>
      </c>
      <c r="D25" s="27">
        <f>D23*1000/3/D24</f>
        <v>92750</v>
      </c>
      <c r="E25" s="27">
        <f>E23*1000/3/E24</f>
        <v>92750</v>
      </c>
    </row>
    <row r="26" spans="1:10" ht="25.5">
      <c r="A26" s="7" t="s">
        <v>19</v>
      </c>
      <c r="B26" s="34" t="s">
        <v>2</v>
      </c>
      <c r="C26" s="43">
        <v>24000</v>
      </c>
      <c r="D26" s="43">
        <v>5962.9</v>
      </c>
      <c r="E26" s="43">
        <v>5962.9</v>
      </c>
    </row>
    <row r="27" spans="1:10">
      <c r="A27" s="10" t="s">
        <v>4</v>
      </c>
      <c r="B27" s="36" t="s">
        <v>3</v>
      </c>
      <c r="C27" s="28">
        <v>29</v>
      </c>
      <c r="D27" s="28">
        <v>29</v>
      </c>
      <c r="E27" s="28">
        <v>29</v>
      </c>
    </row>
    <row r="28" spans="1:10" ht="21.95" customHeight="1">
      <c r="A28" s="10" t="s">
        <v>22</v>
      </c>
      <c r="B28" s="34" t="s">
        <v>23</v>
      </c>
      <c r="C28" s="27">
        <f>C26/C27/12*1000</f>
        <v>68965.517241379319</v>
      </c>
      <c r="D28" s="27">
        <f>D26*1000/3/D27</f>
        <v>68539.080459770106</v>
      </c>
      <c r="E28" s="27">
        <f>E26*1000/3/E27</f>
        <v>68539.080459770106</v>
      </c>
    </row>
    <row r="29" spans="1:10" ht="25.5">
      <c r="A29" s="5" t="s">
        <v>5</v>
      </c>
      <c r="B29" s="34" t="s">
        <v>2</v>
      </c>
      <c r="C29" s="25">
        <v>9600</v>
      </c>
      <c r="D29" s="25">
        <v>2245</v>
      </c>
      <c r="E29" s="25">
        <v>2245</v>
      </c>
      <c r="F29" s="44" t="s">
        <v>59</v>
      </c>
      <c r="G29" s="44" t="s">
        <v>68</v>
      </c>
      <c r="H29" s="44" t="s">
        <v>65</v>
      </c>
      <c r="I29" s="50" t="s">
        <v>62</v>
      </c>
      <c r="J29" s="50" t="s">
        <v>67</v>
      </c>
    </row>
    <row r="30" spans="1:10" ht="36.75">
      <c r="A30" s="12" t="s">
        <v>6</v>
      </c>
      <c r="B30" s="34" t="s">
        <v>2</v>
      </c>
      <c r="C30" s="25">
        <v>9640</v>
      </c>
      <c r="D30" s="25">
        <v>2387.9</v>
      </c>
      <c r="E30" s="25">
        <v>2387.9</v>
      </c>
      <c r="F30" s="54">
        <v>62</v>
      </c>
      <c r="G30" s="54">
        <v>219.6</v>
      </c>
      <c r="H30" s="55">
        <v>2061.5</v>
      </c>
      <c r="I30" s="55">
        <v>0</v>
      </c>
      <c r="J30" s="55">
        <v>44.8</v>
      </c>
    </row>
    <row r="31" spans="1:10" ht="25.5">
      <c r="A31" s="12" t="s">
        <v>7</v>
      </c>
      <c r="B31" s="34" t="s">
        <v>2</v>
      </c>
      <c r="C31" s="25">
        <v>300</v>
      </c>
      <c r="D31" s="25">
        <v>0</v>
      </c>
      <c r="E31" s="25">
        <v>0</v>
      </c>
    </row>
    <row r="32" spans="1:10" ht="36.75">
      <c r="A32" s="12" t="s">
        <v>8</v>
      </c>
      <c r="B32" s="34" t="s">
        <v>2</v>
      </c>
      <c r="C32" s="25">
        <v>760</v>
      </c>
      <c r="D32" s="25">
        <v>0</v>
      </c>
      <c r="E32" s="25">
        <v>0</v>
      </c>
    </row>
    <row r="33" spans="1:5" ht="38.25" customHeight="1">
      <c r="A33" s="12" t="s">
        <v>9</v>
      </c>
      <c r="B33" s="34" t="s">
        <v>2</v>
      </c>
      <c r="C33" s="25">
        <v>4500</v>
      </c>
      <c r="D33" s="25">
        <v>126.4</v>
      </c>
      <c r="E33" s="25">
        <v>126.4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J33"/>
  <sheetViews>
    <sheetView topLeftCell="A3" zoomScale="75" zoomScaleNormal="75" workbookViewId="0">
      <selection activeCell="F29" sqref="F29:J30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7" width="12" style="29" customWidth="1"/>
    <col min="8" max="16384" width="9.140625" style="2"/>
  </cols>
  <sheetData>
    <row r="1" spans="1:7">
      <c r="A1" s="58" t="s">
        <v>12</v>
      </c>
      <c r="B1" s="58"/>
      <c r="C1" s="58"/>
      <c r="D1" s="58"/>
      <c r="E1" s="58"/>
    </row>
    <row r="2" spans="1:7">
      <c r="A2" s="58" t="s">
        <v>63</v>
      </c>
      <c r="B2" s="58"/>
      <c r="C2" s="58"/>
      <c r="D2" s="58"/>
      <c r="E2" s="58"/>
    </row>
    <row r="3" spans="1:7">
      <c r="A3" s="1"/>
    </row>
    <row r="4" spans="1:7" ht="45" customHeight="1">
      <c r="A4" s="65" t="s">
        <v>55</v>
      </c>
      <c r="B4" s="65"/>
      <c r="C4" s="65"/>
      <c r="D4" s="65"/>
      <c r="E4" s="65"/>
    </row>
    <row r="5" spans="1:7" ht="15.75" customHeight="1">
      <c r="A5" s="60" t="s">
        <v>13</v>
      </c>
      <c r="B5" s="60"/>
      <c r="C5" s="60"/>
      <c r="D5" s="60"/>
      <c r="E5" s="60"/>
    </row>
    <row r="6" spans="1:7">
      <c r="A6" s="4"/>
    </row>
    <row r="7" spans="1:7">
      <c r="A7" s="13" t="s">
        <v>14</v>
      </c>
    </row>
    <row r="8" spans="1:7">
      <c r="A8" s="1"/>
    </row>
    <row r="9" spans="1:7">
      <c r="A9" s="61" t="s">
        <v>24</v>
      </c>
      <c r="B9" s="62" t="s">
        <v>15</v>
      </c>
      <c r="C9" s="63" t="s">
        <v>79</v>
      </c>
      <c r="D9" s="63"/>
      <c r="E9" s="63"/>
    </row>
    <row r="10" spans="1:7" ht="40.5">
      <c r="A10" s="61"/>
      <c r="B10" s="62"/>
      <c r="C10" s="42" t="s">
        <v>16</v>
      </c>
      <c r="D10" s="42" t="s">
        <v>17</v>
      </c>
      <c r="E10" s="41" t="s">
        <v>11</v>
      </c>
    </row>
    <row r="11" spans="1:7">
      <c r="A11" s="5" t="s">
        <v>18</v>
      </c>
      <c r="B11" s="34" t="s">
        <v>10</v>
      </c>
      <c r="C11" s="51">
        <v>68</v>
      </c>
      <c r="D11" s="51">
        <v>68</v>
      </c>
      <c r="E11" s="51">
        <v>68</v>
      </c>
    </row>
    <row r="12" spans="1:7" ht="25.5">
      <c r="A12" s="10" t="s">
        <v>20</v>
      </c>
      <c r="B12" s="34" t="s">
        <v>2</v>
      </c>
      <c r="C12" s="27">
        <f>(C13-C32)/C11</f>
        <v>1184.7058823529412</v>
      </c>
      <c r="D12" s="27">
        <f t="shared" ref="D12:E12" si="0">(D13-D32)/D11</f>
        <v>308.19117647058823</v>
      </c>
      <c r="E12" s="27">
        <f t="shared" si="0"/>
        <v>308.19117647058823</v>
      </c>
    </row>
    <row r="13" spans="1:7" ht="25.5">
      <c r="A13" s="5" t="s">
        <v>117</v>
      </c>
      <c r="B13" s="34" t="s">
        <v>2</v>
      </c>
      <c r="C13" s="27">
        <f>C15+C29+C30+C31+C32+C33</f>
        <v>81320</v>
      </c>
      <c r="D13" s="25">
        <f>D15+D29+D30+D31+D32+D33</f>
        <v>20957</v>
      </c>
      <c r="E13" s="25">
        <f>E15+E29+E30+E31+E32+E33</f>
        <v>20957</v>
      </c>
    </row>
    <row r="14" spans="1:7">
      <c r="A14" s="8" t="s">
        <v>0</v>
      </c>
      <c r="B14" s="35"/>
      <c r="C14" s="25"/>
      <c r="D14" s="25">
        <f t="shared" ref="D14:D31" si="1">C14</f>
        <v>0</v>
      </c>
      <c r="E14" s="25"/>
      <c r="G14" s="31"/>
    </row>
    <row r="15" spans="1:7" ht="25.5">
      <c r="A15" s="5" t="s">
        <v>116</v>
      </c>
      <c r="B15" s="34" t="s">
        <v>2</v>
      </c>
      <c r="C15" s="27">
        <f>C17+C20+C23+C26</f>
        <v>59800</v>
      </c>
      <c r="D15" s="27">
        <f t="shared" ref="D15:E15" si="2">D17+D20+D23+D26</f>
        <v>14886.5</v>
      </c>
      <c r="E15" s="27">
        <f t="shared" si="2"/>
        <v>14886.5</v>
      </c>
    </row>
    <row r="16" spans="1:7">
      <c r="A16" s="8" t="s">
        <v>1</v>
      </c>
      <c r="B16" s="35"/>
      <c r="C16" s="27"/>
      <c r="D16" s="27"/>
      <c r="E16" s="27"/>
    </row>
    <row r="17" spans="1:10" s="18" customFormat="1" ht="25.5">
      <c r="A17" s="20" t="s">
        <v>25</v>
      </c>
      <c r="B17" s="34" t="s">
        <v>2</v>
      </c>
      <c r="C17" s="49">
        <v>3800</v>
      </c>
      <c r="D17" s="49">
        <v>932</v>
      </c>
      <c r="E17" s="49">
        <v>932</v>
      </c>
      <c r="F17" s="29"/>
      <c r="G17" s="29"/>
    </row>
    <row r="18" spans="1:10" s="18" customFormat="1">
      <c r="A18" s="21" t="s">
        <v>4</v>
      </c>
      <c r="B18" s="36" t="s">
        <v>3</v>
      </c>
      <c r="C18" s="26">
        <v>3</v>
      </c>
      <c r="D18" s="26">
        <v>3</v>
      </c>
      <c r="E18" s="26">
        <v>3</v>
      </c>
      <c r="F18" s="29"/>
      <c r="G18" s="29"/>
    </row>
    <row r="19" spans="1:10" s="18" customFormat="1" ht="21.95" customHeight="1">
      <c r="A19" s="21" t="s">
        <v>22</v>
      </c>
      <c r="B19" s="34" t="s">
        <v>23</v>
      </c>
      <c r="C19" s="27">
        <f>C17/C18/12*1000</f>
        <v>105555.55555555556</v>
      </c>
      <c r="D19" s="27">
        <f>D17*1000/3/D18</f>
        <v>103555.55555555556</v>
      </c>
      <c r="E19" s="27">
        <f>E17*1000/3/E18</f>
        <v>103555.55555555556</v>
      </c>
      <c r="F19" s="29"/>
      <c r="G19" s="29"/>
    </row>
    <row r="20" spans="1:10" s="18" customFormat="1" ht="25.5">
      <c r="A20" s="20" t="s">
        <v>26</v>
      </c>
      <c r="B20" s="34" t="s">
        <v>2</v>
      </c>
      <c r="C20" s="43">
        <v>37830</v>
      </c>
      <c r="D20" s="43">
        <v>9436.2000000000007</v>
      </c>
      <c r="E20" s="43">
        <v>9436.2000000000007</v>
      </c>
      <c r="F20" s="29"/>
      <c r="G20" s="29"/>
    </row>
    <row r="21" spans="1:10">
      <c r="A21" s="10" t="s">
        <v>4</v>
      </c>
      <c r="B21" s="36" t="s">
        <v>3</v>
      </c>
      <c r="C21" s="28">
        <v>19</v>
      </c>
      <c r="D21" s="28">
        <v>19</v>
      </c>
      <c r="E21" s="28">
        <v>19</v>
      </c>
    </row>
    <row r="22" spans="1:10" ht="21.95" customHeight="1">
      <c r="A22" s="10" t="s">
        <v>22</v>
      </c>
      <c r="B22" s="34" t="s">
        <v>23</v>
      </c>
      <c r="C22" s="27">
        <f>C20/C21/12*1000</f>
        <v>165921.05263157893</v>
      </c>
      <c r="D22" s="27">
        <f>D20*1000/3/D21</f>
        <v>165547.36842105264</v>
      </c>
      <c r="E22" s="27">
        <f>E20*1000/3/E21</f>
        <v>165547.36842105264</v>
      </c>
    </row>
    <row r="23" spans="1:10" ht="39">
      <c r="A23" s="14" t="s">
        <v>21</v>
      </c>
      <c r="B23" s="34" t="s">
        <v>2</v>
      </c>
      <c r="C23" s="43">
        <v>5070</v>
      </c>
      <c r="D23" s="43">
        <v>1262.9000000000001</v>
      </c>
      <c r="E23" s="43">
        <v>1262.9000000000001</v>
      </c>
    </row>
    <row r="24" spans="1:10">
      <c r="A24" s="10" t="s">
        <v>4</v>
      </c>
      <c r="B24" s="36" t="s">
        <v>3</v>
      </c>
      <c r="C24" s="28">
        <v>5</v>
      </c>
      <c r="D24" s="28">
        <v>5</v>
      </c>
      <c r="E24" s="28">
        <v>5</v>
      </c>
    </row>
    <row r="25" spans="1:10" ht="21.95" customHeight="1">
      <c r="A25" s="10" t="s">
        <v>22</v>
      </c>
      <c r="B25" s="34" t="s">
        <v>23</v>
      </c>
      <c r="C25" s="27">
        <f>C23/C24/12*1000</f>
        <v>84500</v>
      </c>
      <c r="D25" s="27">
        <f>D23*1000/3/D24</f>
        <v>84193.333333333343</v>
      </c>
      <c r="E25" s="27">
        <f>E23*1000/3/E24</f>
        <v>84193.333333333343</v>
      </c>
    </row>
    <row r="26" spans="1:10" ht="25.5">
      <c r="A26" s="7" t="s">
        <v>19</v>
      </c>
      <c r="B26" s="34" t="s">
        <v>2</v>
      </c>
      <c r="C26" s="43">
        <v>13100</v>
      </c>
      <c r="D26" s="43">
        <v>3255.4</v>
      </c>
      <c r="E26" s="43">
        <v>3255.4</v>
      </c>
    </row>
    <row r="27" spans="1:10">
      <c r="A27" s="10" t="s">
        <v>4</v>
      </c>
      <c r="B27" s="36" t="s">
        <v>3</v>
      </c>
      <c r="C27" s="28">
        <v>16</v>
      </c>
      <c r="D27" s="28">
        <v>16</v>
      </c>
      <c r="E27" s="28">
        <v>16</v>
      </c>
    </row>
    <row r="28" spans="1:10" ht="21.95" customHeight="1">
      <c r="A28" s="10" t="s">
        <v>22</v>
      </c>
      <c r="B28" s="34" t="s">
        <v>23</v>
      </c>
      <c r="C28" s="27">
        <f>C26/C27/12*1000</f>
        <v>68229.166666666672</v>
      </c>
      <c r="D28" s="27">
        <f>D26*1000/3/D27</f>
        <v>67820.833333333328</v>
      </c>
      <c r="E28" s="27">
        <f>E26*1000/3/E27</f>
        <v>67820.833333333328</v>
      </c>
    </row>
    <row r="29" spans="1:10" ht="25.5">
      <c r="A29" s="5" t="s">
        <v>5</v>
      </c>
      <c r="B29" s="34" t="s">
        <v>2</v>
      </c>
      <c r="C29" s="26">
        <v>6600</v>
      </c>
      <c r="D29" s="26">
        <v>1652</v>
      </c>
      <c r="E29" s="26">
        <v>1652</v>
      </c>
      <c r="F29" s="44" t="s">
        <v>59</v>
      </c>
      <c r="G29" s="44" t="s">
        <v>68</v>
      </c>
      <c r="H29" s="44" t="s">
        <v>65</v>
      </c>
      <c r="I29" s="50" t="s">
        <v>62</v>
      </c>
      <c r="J29" s="50" t="s">
        <v>67</v>
      </c>
    </row>
    <row r="30" spans="1:10" ht="36.75">
      <c r="A30" s="12" t="s">
        <v>6</v>
      </c>
      <c r="B30" s="34" t="s">
        <v>2</v>
      </c>
      <c r="C30" s="25">
        <v>10660</v>
      </c>
      <c r="D30" s="25">
        <v>4231.8</v>
      </c>
      <c r="E30" s="25">
        <v>4231.8</v>
      </c>
      <c r="F30" s="54">
        <v>51.4</v>
      </c>
      <c r="G30" s="54">
        <v>1095.5999999999999</v>
      </c>
      <c r="H30" s="55">
        <v>3064.5</v>
      </c>
      <c r="I30" s="55">
        <v>0</v>
      </c>
      <c r="J30" s="55">
        <v>20.3</v>
      </c>
    </row>
    <row r="31" spans="1:10" ht="25.5">
      <c r="A31" s="12" t="s">
        <v>7</v>
      </c>
      <c r="B31" s="34" t="s">
        <v>2</v>
      </c>
      <c r="C31" s="25">
        <v>0</v>
      </c>
      <c r="D31" s="25">
        <f t="shared" si="1"/>
        <v>0</v>
      </c>
      <c r="E31" s="25">
        <v>0</v>
      </c>
    </row>
    <row r="32" spans="1:10" ht="36.75">
      <c r="A32" s="12" t="s">
        <v>8</v>
      </c>
      <c r="B32" s="34" t="s">
        <v>2</v>
      </c>
      <c r="C32" s="25">
        <v>760</v>
      </c>
      <c r="D32" s="25">
        <v>0</v>
      </c>
      <c r="E32" s="25">
        <v>0</v>
      </c>
    </row>
    <row r="33" spans="1:5" ht="38.25" customHeight="1">
      <c r="A33" s="12" t="s">
        <v>9</v>
      </c>
      <c r="B33" s="34" t="s">
        <v>2</v>
      </c>
      <c r="C33" s="25">
        <v>3500</v>
      </c>
      <c r="D33" s="25">
        <v>186.7</v>
      </c>
      <c r="E33" s="25">
        <v>186.7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J33"/>
  <sheetViews>
    <sheetView topLeftCell="A6" workbookViewId="0">
      <selection activeCell="F13" sqref="F13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12" style="29" customWidth="1"/>
    <col min="7" max="7" width="12" style="2" customWidth="1"/>
    <col min="8" max="16384" width="9.140625" style="2"/>
  </cols>
  <sheetData>
    <row r="1" spans="1:7">
      <c r="A1" s="58" t="s">
        <v>12</v>
      </c>
      <c r="B1" s="58"/>
      <c r="C1" s="58"/>
      <c r="D1" s="58"/>
      <c r="E1" s="58"/>
    </row>
    <row r="2" spans="1:7">
      <c r="A2" s="58" t="s">
        <v>63</v>
      </c>
      <c r="B2" s="58"/>
      <c r="C2" s="58"/>
      <c r="D2" s="58"/>
      <c r="E2" s="58"/>
    </row>
    <row r="3" spans="1:7">
      <c r="A3" s="1"/>
    </row>
    <row r="4" spans="1:7" ht="45" customHeight="1">
      <c r="A4" s="65" t="s">
        <v>56</v>
      </c>
      <c r="B4" s="65"/>
      <c r="C4" s="65"/>
      <c r="D4" s="65"/>
      <c r="E4" s="65"/>
    </row>
    <row r="5" spans="1:7" ht="15.75" customHeight="1">
      <c r="A5" s="60" t="s">
        <v>13</v>
      </c>
      <c r="B5" s="60"/>
      <c r="C5" s="60"/>
      <c r="D5" s="60"/>
      <c r="E5" s="60"/>
    </row>
    <row r="6" spans="1:7">
      <c r="A6" s="4"/>
    </row>
    <row r="7" spans="1:7">
      <c r="A7" s="13" t="s">
        <v>14</v>
      </c>
    </row>
    <row r="8" spans="1:7">
      <c r="A8" s="1"/>
    </row>
    <row r="9" spans="1:7">
      <c r="A9" s="61" t="s">
        <v>24</v>
      </c>
      <c r="B9" s="62" t="s">
        <v>15</v>
      </c>
      <c r="C9" s="63" t="s">
        <v>79</v>
      </c>
      <c r="D9" s="63"/>
      <c r="E9" s="63"/>
    </row>
    <row r="10" spans="1:7" ht="40.5">
      <c r="A10" s="61"/>
      <c r="B10" s="62"/>
      <c r="C10" s="42" t="s">
        <v>16</v>
      </c>
      <c r="D10" s="42" t="s">
        <v>17</v>
      </c>
      <c r="E10" s="41" t="s">
        <v>11</v>
      </c>
    </row>
    <row r="11" spans="1:7">
      <c r="A11" s="5" t="s">
        <v>18</v>
      </c>
      <c r="B11" s="34" t="s">
        <v>10</v>
      </c>
      <c r="C11" s="51">
        <v>30</v>
      </c>
      <c r="D11" s="51">
        <v>30</v>
      </c>
      <c r="E11" s="51">
        <v>30</v>
      </c>
    </row>
    <row r="12" spans="1:7" ht="25.5">
      <c r="A12" s="10" t="s">
        <v>20</v>
      </c>
      <c r="B12" s="34" t="s">
        <v>2</v>
      </c>
      <c r="C12" s="27">
        <f>(C13-C32)/C11</f>
        <v>1839</v>
      </c>
      <c r="D12" s="27">
        <f t="shared" ref="D12:E12" si="0">(D13-D32)/D11</f>
        <v>456.26666666666671</v>
      </c>
      <c r="E12" s="27">
        <f t="shared" si="0"/>
        <v>456.26666666666671</v>
      </c>
    </row>
    <row r="13" spans="1:7" ht="25.5">
      <c r="A13" s="5" t="s">
        <v>119</v>
      </c>
      <c r="B13" s="34" t="s">
        <v>2</v>
      </c>
      <c r="C13" s="25">
        <f>C15+C29+C30+C31+C32+C33</f>
        <v>55500</v>
      </c>
      <c r="D13" s="25">
        <f>D15+D29+D30+D31+D32+D33</f>
        <v>13688.000000000002</v>
      </c>
      <c r="E13" s="25">
        <f>E15+E29+E30+E31+E32+E33</f>
        <v>13688.000000000002</v>
      </c>
    </row>
    <row r="14" spans="1:7">
      <c r="A14" s="8" t="s">
        <v>0</v>
      </c>
      <c r="B14" s="35"/>
      <c r="C14" s="25"/>
      <c r="D14" s="25">
        <f t="shared" ref="D14" si="1">C14</f>
        <v>0</v>
      </c>
      <c r="E14" s="25"/>
      <c r="G14" s="15"/>
    </row>
    <row r="15" spans="1:7" ht="25.5">
      <c r="A15" s="5" t="s">
        <v>118</v>
      </c>
      <c r="B15" s="34" t="s">
        <v>2</v>
      </c>
      <c r="C15" s="43">
        <f>C17+C20+C23+C26</f>
        <v>40850</v>
      </c>
      <c r="D15" s="43">
        <f t="shared" ref="D15:E15" si="2">D17+D20+D23+D26</f>
        <v>10159.5</v>
      </c>
      <c r="E15" s="43">
        <f t="shared" si="2"/>
        <v>10159.5</v>
      </c>
    </row>
    <row r="16" spans="1:7">
      <c r="A16" s="8" t="s">
        <v>1</v>
      </c>
      <c r="B16" s="35"/>
      <c r="C16" s="27"/>
      <c r="D16" s="27"/>
      <c r="E16" s="27"/>
    </row>
    <row r="17" spans="1:10" s="18" customFormat="1" ht="25.5">
      <c r="A17" s="20" t="s">
        <v>25</v>
      </c>
      <c r="B17" s="34" t="s">
        <v>2</v>
      </c>
      <c r="C17" s="49">
        <v>4400</v>
      </c>
      <c r="D17" s="49">
        <v>1086.3</v>
      </c>
      <c r="E17" s="49">
        <v>1086.3</v>
      </c>
      <c r="F17" s="29"/>
    </row>
    <row r="18" spans="1:10" s="18" customFormat="1">
      <c r="A18" s="21" t="s">
        <v>4</v>
      </c>
      <c r="B18" s="36" t="s">
        <v>3</v>
      </c>
      <c r="C18" s="26">
        <v>3</v>
      </c>
      <c r="D18" s="26">
        <v>3</v>
      </c>
      <c r="E18" s="26">
        <v>3</v>
      </c>
      <c r="F18" s="29"/>
    </row>
    <row r="19" spans="1:10" s="18" customFormat="1" ht="21.95" customHeight="1">
      <c r="A19" s="21" t="s">
        <v>22</v>
      </c>
      <c r="B19" s="34" t="s">
        <v>23</v>
      </c>
      <c r="C19" s="27">
        <f>C17/C18/12*1000</f>
        <v>122222.22222222223</v>
      </c>
      <c r="D19" s="27">
        <f>D17*1000/3/D18</f>
        <v>120700</v>
      </c>
      <c r="E19" s="27">
        <f>E17*1000/3/E18</f>
        <v>120700</v>
      </c>
      <c r="F19" s="29"/>
    </row>
    <row r="20" spans="1:10" s="18" customFormat="1" ht="25.5">
      <c r="A20" s="20" t="s">
        <v>26</v>
      </c>
      <c r="B20" s="34" t="s">
        <v>2</v>
      </c>
      <c r="C20" s="43">
        <v>26600</v>
      </c>
      <c r="D20" s="43">
        <v>6625.5</v>
      </c>
      <c r="E20" s="43">
        <v>6625.5</v>
      </c>
      <c r="F20" s="29"/>
    </row>
    <row r="21" spans="1:10">
      <c r="A21" s="10" t="s">
        <v>4</v>
      </c>
      <c r="B21" s="36" t="s">
        <v>3</v>
      </c>
      <c r="C21" s="28">
        <v>9</v>
      </c>
      <c r="D21" s="28">
        <v>9</v>
      </c>
      <c r="E21" s="28">
        <v>9</v>
      </c>
    </row>
    <row r="22" spans="1:10" ht="21.95" customHeight="1">
      <c r="A22" s="10" t="s">
        <v>22</v>
      </c>
      <c r="B22" s="34" t="s">
        <v>23</v>
      </c>
      <c r="C22" s="27">
        <f>C20/C21/12*1000</f>
        <v>246296.29629629629</v>
      </c>
      <c r="D22" s="27">
        <f>D20*1000/3/D21</f>
        <v>245388.88888888888</v>
      </c>
      <c r="E22" s="27">
        <f>E20*1000/3/E21</f>
        <v>245388.88888888888</v>
      </c>
    </row>
    <row r="23" spans="1:10" ht="39">
      <c r="A23" s="14" t="s">
        <v>21</v>
      </c>
      <c r="B23" s="34" t="s">
        <v>2</v>
      </c>
      <c r="C23" s="43">
        <v>950</v>
      </c>
      <c r="D23" s="43">
        <v>237</v>
      </c>
      <c r="E23" s="43">
        <v>237</v>
      </c>
    </row>
    <row r="24" spans="1:10">
      <c r="A24" s="10" t="s">
        <v>4</v>
      </c>
      <c r="B24" s="36" t="s">
        <v>3</v>
      </c>
      <c r="C24" s="28">
        <v>1</v>
      </c>
      <c r="D24" s="28">
        <v>1</v>
      </c>
      <c r="E24" s="28">
        <v>1</v>
      </c>
    </row>
    <row r="25" spans="1:10" ht="21.95" customHeight="1">
      <c r="A25" s="10" t="s">
        <v>22</v>
      </c>
      <c r="B25" s="34" t="s">
        <v>23</v>
      </c>
      <c r="C25" s="27">
        <f>C23/C24/12*1000</f>
        <v>79166.666666666672</v>
      </c>
      <c r="D25" s="27">
        <f>D23*1000/3/D24</f>
        <v>79000</v>
      </c>
      <c r="E25" s="27">
        <f>E23*1000/3/E24</f>
        <v>79000</v>
      </c>
    </row>
    <row r="26" spans="1:10" ht="25.5">
      <c r="A26" s="7" t="s">
        <v>19</v>
      </c>
      <c r="B26" s="34" t="s">
        <v>2</v>
      </c>
      <c r="C26" s="43">
        <v>8900</v>
      </c>
      <c r="D26" s="43">
        <v>2210.6999999999998</v>
      </c>
      <c r="E26" s="43">
        <v>2210.6999999999998</v>
      </c>
    </row>
    <row r="27" spans="1:10">
      <c r="A27" s="10" t="s">
        <v>4</v>
      </c>
      <c r="B27" s="36" t="s">
        <v>3</v>
      </c>
      <c r="C27" s="28">
        <v>11</v>
      </c>
      <c r="D27" s="28">
        <v>11</v>
      </c>
      <c r="E27" s="28">
        <v>11</v>
      </c>
    </row>
    <row r="28" spans="1:10" ht="21.95" customHeight="1">
      <c r="A28" s="10" t="s">
        <v>22</v>
      </c>
      <c r="B28" s="34" t="s">
        <v>23</v>
      </c>
      <c r="C28" s="27">
        <f>C26/C27/12*1000</f>
        <v>67424.242424242417</v>
      </c>
      <c r="D28" s="27">
        <f>D26*1000/3/D27</f>
        <v>66990.909090909088</v>
      </c>
      <c r="E28" s="27">
        <f>E26*1000/3/E27</f>
        <v>66990.909090909088</v>
      </c>
    </row>
    <row r="29" spans="1:10" ht="25.5">
      <c r="A29" s="5" t="s">
        <v>5</v>
      </c>
      <c r="B29" s="34" t="s">
        <v>2</v>
      </c>
      <c r="C29" s="27">
        <v>2146</v>
      </c>
      <c r="D29" s="27">
        <v>1071.7</v>
      </c>
      <c r="E29" s="27">
        <v>1071.7</v>
      </c>
      <c r="F29" s="44" t="s">
        <v>59</v>
      </c>
      <c r="G29" s="44" t="s">
        <v>68</v>
      </c>
      <c r="H29" s="44" t="s">
        <v>65</v>
      </c>
      <c r="I29" s="50" t="s">
        <v>62</v>
      </c>
      <c r="J29" s="50" t="s">
        <v>67</v>
      </c>
    </row>
    <row r="30" spans="1:10" ht="36.75">
      <c r="A30" s="12" t="s">
        <v>6</v>
      </c>
      <c r="B30" s="34" t="s">
        <v>2</v>
      </c>
      <c r="C30" s="25">
        <v>9654</v>
      </c>
      <c r="D30" s="25">
        <v>2334.6</v>
      </c>
      <c r="E30" s="25">
        <v>2334.6</v>
      </c>
      <c r="F30" s="54">
        <v>37.6</v>
      </c>
      <c r="G30" s="54">
        <v>351.9</v>
      </c>
      <c r="H30" s="55">
        <v>1945.1</v>
      </c>
      <c r="I30" s="55">
        <v>0</v>
      </c>
      <c r="J30" s="55">
        <v>0</v>
      </c>
    </row>
    <row r="31" spans="1:10" ht="25.5">
      <c r="A31" s="12" t="s">
        <v>7</v>
      </c>
      <c r="B31" s="34" t="s">
        <v>2</v>
      </c>
      <c r="C31" s="25">
        <v>200</v>
      </c>
      <c r="D31" s="25">
        <v>0</v>
      </c>
      <c r="E31" s="25">
        <v>0</v>
      </c>
    </row>
    <row r="32" spans="1:10" ht="36.75">
      <c r="A32" s="12" t="s">
        <v>8</v>
      </c>
      <c r="B32" s="34" t="s">
        <v>2</v>
      </c>
      <c r="C32" s="25">
        <v>330</v>
      </c>
      <c r="D32" s="25">
        <v>0</v>
      </c>
      <c r="E32" s="25">
        <v>0</v>
      </c>
    </row>
    <row r="33" spans="1:5" ht="38.25" customHeight="1">
      <c r="A33" s="12" t="s">
        <v>9</v>
      </c>
      <c r="B33" s="34" t="s">
        <v>2</v>
      </c>
      <c r="C33" s="25">
        <v>2320</v>
      </c>
      <c r="D33" s="25">
        <v>122.2</v>
      </c>
      <c r="E33" s="25">
        <v>122.2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N33"/>
  <sheetViews>
    <sheetView topLeftCell="A11" workbookViewId="0">
      <selection activeCell="N24" sqref="N24"/>
    </sheetView>
  </sheetViews>
  <sheetFormatPr defaultColWidth="9.140625" defaultRowHeight="20.25"/>
  <cols>
    <col min="1" max="1" width="69.42578125" style="2" customWidth="1"/>
    <col min="2" max="2" width="9.140625" style="30"/>
    <col min="3" max="4" width="14.140625" style="31" customWidth="1"/>
    <col min="5" max="5" width="13.140625" style="31" customWidth="1"/>
    <col min="6" max="6" width="7.7109375" style="29" customWidth="1"/>
    <col min="7" max="7" width="8.28515625" style="29" customWidth="1"/>
    <col min="8" max="8" width="9.140625" style="29"/>
    <col min="9" max="16384" width="9.140625" style="2"/>
  </cols>
  <sheetData>
    <row r="1" spans="1:7">
      <c r="A1" s="58" t="s">
        <v>12</v>
      </c>
      <c r="B1" s="58"/>
      <c r="C1" s="58"/>
      <c r="D1" s="58"/>
      <c r="E1" s="58"/>
    </row>
    <row r="2" spans="1:7">
      <c r="A2" s="58" t="s">
        <v>63</v>
      </c>
      <c r="B2" s="58"/>
      <c r="C2" s="58"/>
      <c r="D2" s="58"/>
      <c r="E2" s="58"/>
    </row>
    <row r="3" spans="1:7">
      <c r="A3" s="1"/>
    </row>
    <row r="4" spans="1:7" ht="44.25" customHeight="1">
      <c r="A4" s="59" t="s">
        <v>30</v>
      </c>
      <c r="B4" s="59"/>
      <c r="C4" s="59"/>
      <c r="D4" s="59"/>
      <c r="E4" s="59"/>
    </row>
    <row r="5" spans="1:7" ht="15.75" customHeight="1">
      <c r="A5" s="60" t="s">
        <v>13</v>
      </c>
      <c r="B5" s="60"/>
      <c r="C5" s="60"/>
      <c r="D5" s="60"/>
      <c r="E5" s="60"/>
    </row>
    <row r="6" spans="1:7">
      <c r="A6" s="4"/>
    </row>
    <row r="7" spans="1:7">
      <c r="A7" s="13" t="s">
        <v>14</v>
      </c>
    </row>
    <row r="8" spans="1:7">
      <c r="A8" s="1"/>
    </row>
    <row r="9" spans="1:7">
      <c r="A9" s="61" t="s">
        <v>24</v>
      </c>
      <c r="B9" s="62" t="s">
        <v>15</v>
      </c>
      <c r="C9" s="63" t="s">
        <v>58</v>
      </c>
      <c r="D9" s="63"/>
      <c r="E9" s="63"/>
    </row>
    <row r="10" spans="1:7" ht="40.5">
      <c r="A10" s="61"/>
      <c r="B10" s="62"/>
      <c r="C10" s="32" t="s">
        <v>16</v>
      </c>
      <c r="D10" s="32" t="s">
        <v>17</v>
      </c>
      <c r="E10" s="33" t="s">
        <v>11</v>
      </c>
    </row>
    <row r="11" spans="1:7">
      <c r="A11" s="5" t="s">
        <v>18</v>
      </c>
      <c r="B11" s="34" t="s">
        <v>10</v>
      </c>
      <c r="C11" s="48">
        <v>461</v>
      </c>
      <c r="D11" s="48">
        <v>461</v>
      </c>
      <c r="E11" s="48">
        <v>461</v>
      </c>
    </row>
    <row r="12" spans="1:7" ht="25.5">
      <c r="A12" s="10" t="s">
        <v>20</v>
      </c>
      <c r="B12" s="34" t="s">
        <v>2</v>
      </c>
      <c r="C12" s="27">
        <f t="shared" ref="C12" si="0">(C13-C32)/C11</f>
        <v>368.73752711496746</v>
      </c>
      <c r="D12" s="27">
        <f t="shared" ref="D12:E12" si="1">(D13-D32)/D11</f>
        <v>94.932754880694162</v>
      </c>
      <c r="E12" s="27">
        <f t="shared" si="1"/>
        <v>94.932754880694162</v>
      </c>
    </row>
    <row r="13" spans="1:7" ht="25.5">
      <c r="A13" s="5" t="s">
        <v>127</v>
      </c>
      <c r="B13" s="34" t="s">
        <v>2</v>
      </c>
      <c r="C13" s="43">
        <f>C15+C29+C30+C31+C32+C33</f>
        <v>485900</v>
      </c>
      <c r="D13" s="43">
        <f>D15+D29+D30+D31+D32+D33</f>
        <v>43764.000000000007</v>
      </c>
      <c r="E13" s="43">
        <f>E15+E29+E30+E31+E32+E33</f>
        <v>43764.000000000007</v>
      </c>
    </row>
    <row r="14" spans="1:7">
      <c r="A14" s="8" t="s">
        <v>0</v>
      </c>
      <c r="B14" s="35"/>
      <c r="C14" s="27">
        <v>0</v>
      </c>
      <c r="D14" s="27">
        <f t="shared" ref="D14" si="2">C14</f>
        <v>0</v>
      </c>
      <c r="E14" s="27">
        <v>0</v>
      </c>
      <c r="G14" s="31"/>
    </row>
    <row r="15" spans="1:7" ht="25.5">
      <c r="A15" s="5" t="s">
        <v>126</v>
      </c>
      <c r="B15" s="34" t="s">
        <v>2</v>
      </c>
      <c r="C15" s="43">
        <f>C17+C20+C23+C26</f>
        <v>137000</v>
      </c>
      <c r="D15" s="43">
        <f t="shared" ref="D15" si="3">D17+D20+D23+D26</f>
        <v>34163.100000000006</v>
      </c>
      <c r="E15" s="43">
        <f>E17+E20+E23+E26</f>
        <v>34163.100000000006</v>
      </c>
    </row>
    <row r="16" spans="1:7">
      <c r="A16" s="8" t="s">
        <v>1</v>
      </c>
      <c r="B16" s="35"/>
      <c r="C16" s="26"/>
      <c r="D16" s="26"/>
      <c r="E16" s="26"/>
    </row>
    <row r="17" spans="1:14" s="18" customFormat="1" ht="25.5">
      <c r="A17" s="20" t="s">
        <v>25</v>
      </c>
      <c r="B17" s="34" t="s">
        <v>2</v>
      </c>
      <c r="C17" s="49">
        <v>8200</v>
      </c>
      <c r="D17" s="49">
        <v>2033.7</v>
      </c>
      <c r="E17" s="49">
        <v>2033.7</v>
      </c>
      <c r="F17" s="29"/>
      <c r="G17" s="29"/>
      <c r="H17" s="29"/>
    </row>
    <row r="18" spans="1:14" s="18" customFormat="1">
      <c r="A18" s="21" t="s">
        <v>4</v>
      </c>
      <c r="B18" s="36" t="s">
        <v>3</v>
      </c>
      <c r="C18" s="26">
        <v>4</v>
      </c>
      <c r="D18" s="26">
        <v>4</v>
      </c>
      <c r="E18" s="26">
        <v>4</v>
      </c>
      <c r="F18" s="29"/>
      <c r="G18" s="29"/>
      <c r="H18" s="29"/>
    </row>
    <row r="19" spans="1:14" s="18" customFormat="1" ht="21.95" customHeight="1">
      <c r="A19" s="21" t="s">
        <v>22</v>
      </c>
      <c r="B19" s="34" t="s">
        <v>23</v>
      </c>
      <c r="C19" s="27">
        <f>C17*1000/12/C18</f>
        <v>170833.33333333334</v>
      </c>
      <c r="D19" s="27">
        <f>D17*1000/3/D18</f>
        <v>169475</v>
      </c>
      <c r="E19" s="27">
        <f>E17*1000/3/E18</f>
        <v>169475</v>
      </c>
      <c r="F19" s="29"/>
      <c r="G19" s="29"/>
      <c r="H19" s="29"/>
    </row>
    <row r="20" spans="1:14" s="18" customFormat="1" ht="25.5">
      <c r="A20" s="20" t="s">
        <v>64</v>
      </c>
      <c r="B20" s="34" t="s">
        <v>2</v>
      </c>
      <c r="C20" s="49">
        <v>103000</v>
      </c>
      <c r="D20" s="49">
        <v>25684.400000000001</v>
      </c>
      <c r="E20" s="49">
        <v>25684.400000000001</v>
      </c>
      <c r="F20" s="29"/>
      <c r="G20" s="29"/>
      <c r="H20" s="29"/>
    </row>
    <row r="21" spans="1:14">
      <c r="A21" s="10" t="s">
        <v>4</v>
      </c>
      <c r="B21" s="36" t="s">
        <v>3</v>
      </c>
      <c r="C21" s="26">
        <v>47</v>
      </c>
      <c r="D21" s="26">
        <v>47</v>
      </c>
      <c r="E21" s="26">
        <v>47</v>
      </c>
    </row>
    <row r="22" spans="1:14" ht="21.95" customHeight="1">
      <c r="A22" s="10" t="s">
        <v>22</v>
      </c>
      <c r="B22" s="34" t="s">
        <v>23</v>
      </c>
      <c r="C22" s="27">
        <f>C20*1000/12/C21</f>
        <v>182624.11347517732</v>
      </c>
      <c r="D22" s="27">
        <f>D20*1000/3/D21</f>
        <v>182158.86524822694</v>
      </c>
      <c r="E22" s="27">
        <f>E20*1000/3/E21</f>
        <v>182158.86524822694</v>
      </c>
    </row>
    <row r="23" spans="1:14" ht="39">
      <c r="A23" s="14" t="s">
        <v>21</v>
      </c>
      <c r="B23" s="34" t="s">
        <v>2</v>
      </c>
      <c r="C23" s="49">
        <v>7300</v>
      </c>
      <c r="D23" s="49">
        <v>1822.2</v>
      </c>
      <c r="E23" s="49">
        <v>1822.2</v>
      </c>
    </row>
    <row r="24" spans="1:14">
      <c r="A24" s="10" t="s">
        <v>4</v>
      </c>
      <c r="B24" s="36" t="s">
        <v>3</v>
      </c>
      <c r="C24" s="26">
        <v>9</v>
      </c>
      <c r="D24" s="26">
        <v>9</v>
      </c>
      <c r="E24" s="26">
        <v>9</v>
      </c>
    </row>
    <row r="25" spans="1:14" ht="21.95" customHeight="1">
      <c r="A25" s="10" t="s">
        <v>22</v>
      </c>
      <c r="B25" s="34" t="s">
        <v>23</v>
      </c>
      <c r="C25" s="27">
        <f>C23*1000/12/C24</f>
        <v>67592.592592592599</v>
      </c>
      <c r="D25" s="27">
        <f>D23*1000/3/D24</f>
        <v>67488.888888888891</v>
      </c>
      <c r="E25" s="27">
        <f>E23*1000/3/E24</f>
        <v>67488.888888888891</v>
      </c>
    </row>
    <row r="26" spans="1:14" ht="25.5">
      <c r="A26" s="7" t="s">
        <v>19</v>
      </c>
      <c r="B26" s="34" t="s">
        <v>2</v>
      </c>
      <c r="C26" s="49">
        <v>18500</v>
      </c>
      <c r="D26" s="49">
        <v>4622.8</v>
      </c>
      <c r="E26" s="49">
        <v>4622.8</v>
      </c>
    </row>
    <row r="27" spans="1:14">
      <c r="A27" s="10" t="s">
        <v>4</v>
      </c>
      <c r="B27" s="36" t="s">
        <v>3</v>
      </c>
      <c r="C27" s="26">
        <v>20</v>
      </c>
      <c r="D27" s="26">
        <v>20</v>
      </c>
      <c r="E27" s="26">
        <v>20</v>
      </c>
    </row>
    <row r="28" spans="1:14" ht="21.95" customHeight="1">
      <c r="A28" s="10" t="s">
        <v>22</v>
      </c>
      <c r="B28" s="34" t="s">
        <v>23</v>
      </c>
      <c r="C28" s="27">
        <f>C26*1000/12/C27</f>
        <v>77083.333333333343</v>
      </c>
      <c r="D28" s="27">
        <f>D26*1000/3/D27</f>
        <v>77046.666666666657</v>
      </c>
      <c r="E28" s="27">
        <f>E26*1000/3/E27</f>
        <v>77046.666666666657</v>
      </c>
    </row>
    <row r="29" spans="1:14" ht="25.5">
      <c r="A29" s="5" t="s">
        <v>5</v>
      </c>
      <c r="B29" s="34" t="s">
        <v>2</v>
      </c>
      <c r="C29" s="27">
        <v>8300</v>
      </c>
      <c r="D29" s="27">
        <v>2069.4</v>
      </c>
      <c r="E29" s="27">
        <v>2069.4</v>
      </c>
      <c r="F29" s="44" t="s">
        <v>59</v>
      </c>
      <c r="G29" s="44" t="s">
        <v>65</v>
      </c>
      <c r="H29" s="44" t="s">
        <v>66</v>
      </c>
      <c r="I29" s="50" t="s">
        <v>67</v>
      </c>
      <c r="J29" s="45" t="s">
        <v>60</v>
      </c>
      <c r="K29" s="50"/>
      <c r="L29" s="50"/>
      <c r="M29" s="50"/>
      <c r="N29" s="50"/>
    </row>
    <row r="30" spans="1:14" ht="36.75">
      <c r="A30" s="12" t="s">
        <v>6</v>
      </c>
      <c r="B30" s="34" t="s">
        <v>2</v>
      </c>
      <c r="C30" s="27">
        <v>10071</v>
      </c>
      <c r="D30" s="27">
        <v>4046.6</v>
      </c>
      <c r="E30" s="27">
        <v>4046.6</v>
      </c>
      <c r="F30" s="44">
        <v>280.39999999999998</v>
      </c>
      <c r="G30" s="44">
        <v>2935</v>
      </c>
      <c r="H30" s="44">
        <v>27.5</v>
      </c>
      <c r="I30" s="50">
        <v>111.8</v>
      </c>
      <c r="J30" s="50">
        <v>691.9</v>
      </c>
      <c r="K30" s="50"/>
      <c r="L30" s="50"/>
      <c r="M30" s="50"/>
      <c r="N30" s="50"/>
    </row>
    <row r="31" spans="1:14" ht="25.5">
      <c r="A31" s="12" t="s">
        <v>7</v>
      </c>
      <c r="B31" s="34" t="s">
        <v>2</v>
      </c>
      <c r="C31" s="27">
        <v>500</v>
      </c>
      <c r="D31" s="27">
        <v>12.5</v>
      </c>
      <c r="E31" s="27">
        <v>12.5</v>
      </c>
    </row>
    <row r="32" spans="1:14" ht="36.75">
      <c r="A32" s="12" t="s">
        <v>8</v>
      </c>
      <c r="B32" s="34" t="s">
        <v>2</v>
      </c>
      <c r="C32" s="27">
        <v>315912</v>
      </c>
      <c r="D32" s="27">
        <v>0</v>
      </c>
      <c r="E32" s="27">
        <v>0</v>
      </c>
    </row>
    <row r="33" spans="1:5" ht="38.25" customHeight="1">
      <c r="A33" s="12" t="s">
        <v>9</v>
      </c>
      <c r="B33" s="34" t="s">
        <v>2</v>
      </c>
      <c r="C33" s="27">
        <v>14117</v>
      </c>
      <c r="D33" s="27">
        <v>3472.4</v>
      </c>
      <c r="E33" s="27">
        <v>3472.4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92D050"/>
  </sheetPr>
  <dimension ref="A1:J33"/>
  <sheetViews>
    <sheetView topLeftCell="A10" workbookViewId="0">
      <selection activeCell="G13" sqref="G13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8" style="29" customWidth="1"/>
    <col min="7" max="7" width="12" style="2" customWidth="1"/>
    <col min="8" max="16384" width="9.140625" style="2"/>
  </cols>
  <sheetData>
    <row r="1" spans="1:7">
      <c r="A1" s="58" t="s">
        <v>12</v>
      </c>
      <c r="B1" s="58"/>
      <c r="C1" s="58"/>
      <c r="D1" s="58"/>
      <c r="E1" s="58"/>
    </row>
    <row r="2" spans="1:7">
      <c r="A2" s="58" t="s">
        <v>63</v>
      </c>
      <c r="B2" s="58"/>
      <c r="C2" s="58"/>
      <c r="D2" s="58"/>
      <c r="E2" s="58"/>
    </row>
    <row r="3" spans="1:7">
      <c r="A3" s="1"/>
    </row>
    <row r="4" spans="1:7" ht="45" customHeight="1">
      <c r="A4" s="65" t="s">
        <v>57</v>
      </c>
      <c r="B4" s="65"/>
      <c r="C4" s="65"/>
      <c r="D4" s="65"/>
      <c r="E4" s="65"/>
    </row>
    <row r="5" spans="1:7" ht="15.75" customHeight="1">
      <c r="A5" s="60" t="s">
        <v>13</v>
      </c>
      <c r="B5" s="60"/>
      <c r="C5" s="60"/>
      <c r="D5" s="60"/>
      <c r="E5" s="60"/>
    </row>
    <row r="6" spans="1:7">
      <c r="A6" s="4"/>
    </row>
    <row r="7" spans="1:7">
      <c r="A7" s="13" t="s">
        <v>14</v>
      </c>
    </row>
    <row r="8" spans="1:7">
      <c r="A8" s="1"/>
    </row>
    <row r="9" spans="1:7">
      <c r="A9" s="61" t="s">
        <v>24</v>
      </c>
      <c r="B9" s="62" t="s">
        <v>15</v>
      </c>
      <c r="C9" s="63" t="s">
        <v>79</v>
      </c>
      <c r="D9" s="63"/>
      <c r="E9" s="63"/>
    </row>
    <row r="10" spans="1:7" ht="40.5">
      <c r="A10" s="61"/>
      <c r="B10" s="62"/>
      <c r="C10" s="42" t="s">
        <v>16</v>
      </c>
      <c r="D10" s="42" t="s">
        <v>17</v>
      </c>
      <c r="E10" s="41" t="s">
        <v>11</v>
      </c>
    </row>
    <row r="11" spans="1:7">
      <c r="A11" s="5" t="s">
        <v>18</v>
      </c>
      <c r="B11" s="34" t="s">
        <v>10</v>
      </c>
      <c r="C11" s="51">
        <v>243</v>
      </c>
      <c r="D11" s="51">
        <v>243</v>
      </c>
      <c r="E11" s="51">
        <v>243</v>
      </c>
    </row>
    <row r="12" spans="1:7" ht="25.5">
      <c r="A12" s="10" t="s">
        <v>20</v>
      </c>
      <c r="B12" s="34" t="s">
        <v>2</v>
      </c>
      <c r="C12" s="27">
        <f>(C13-C32)/C11</f>
        <v>807.57201646090539</v>
      </c>
      <c r="D12" s="27">
        <f t="shared" ref="D12:E12" si="0">(D13-D32)/D11</f>
        <v>229.20576131687244</v>
      </c>
      <c r="E12" s="27">
        <f t="shared" si="0"/>
        <v>229.20576131687244</v>
      </c>
    </row>
    <row r="13" spans="1:7" ht="25.5">
      <c r="A13" s="5" t="s">
        <v>121</v>
      </c>
      <c r="B13" s="34" t="s">
        <v>2</v>
      </c>
      <c r="C13" s="25">
        <f>C15+C29+C30+C31+C32+C33</f>
        <v>197000</v>
      </c>
      <c r="D13" s="25">
        <f>D15+D29+D30+D31+D32+D33</f>
        <v>55697</v>
      </c>
      <c r="E13" s="25">
        <f>E15+E29+E30+E31+E32+E33</f>
        <v>55697</v>
      </c>
      <c r="G13" s="2" t="s">
        <v>27</v>
      </c>
    </row>
    <row r="14" spans="1:7">
      <c r="A14" s="8" t="s">
        <v>0</v>
      </c>
      <c r="B14" s="35"/>
      <c r="C14" s="25"/>
      <c r="D14" s="25">
        <f t="shared" ref="D14" si="1">C14</f>
        <v>0</v>
      </c>
      <c r="E14" s="25"/>
      <c r="G14" s="15"/>
    </row>
    <row r="15" spans="1:7" ht="25.5">
      <c r="A15" s="5" t="s">
        <v>120</v>
      </c>
      <c r="B15" s="34" t="s">
        <v>2</v>
      </c>
      <c r="C15" s="27">
        <f>C17+C20+C23+C26</f>
        <v>160700</v>
      </c>
      <c r="D15" s="27">
        <f t="shared" ref="D15:E15" si="2">D17+D20+D23+D26</f>
        <v>40089.1</v>
      </c>
      <c r="E15" s="27">
        <f t="shared" si="2"/>
        <v>40089.1</v>
      </c>
    </row>
    <row r="16" spans="1:7">
      <c r="A16" s="8" t="s">
        <v>1</v>
      </c>
      <c r="B16" s="35"/>
      <c r="C16" s="27"/>
      <c r="D16" s="27"/>
      <c r="E16" s="27"/>
    </row>
    <row r="17" spans="1:10" s="18" customFormat="1" ht="25.5">
      <c r="A17" s="20" t="s">
        <v>25</v>
      </c>
      <c r="B17" s="34" t="s">
        <v>2</v>
      </c>
      <c r="C17" s="49">
        <v>10000</v>
      </c>
      <c r="D17" s="49">
        <v>2494.3000000000002</v>
      </c>
      <c r="E17" s="49">
        <v>2494.3000000000002</v>
      </c>
      <c r="F17" s="29"/>
    </row>
    <row r="18" spans="1:10" s="18" customFormat="1">
      <c r="A18" s="21" t="s">
        <v>4</v>
      </c>
      <c r="B18" s="36" t="s">
        <v>3</v>
      </c>
      <c r="C18" s="26">
        <v>4</v>
      </c>
      <c r="D18" s="26">
        <v>4</v>
      </c>
      <c r="E18" s="26">
        <v>4</v>
      </c>
      <c r="F18" s="29"/>
    </row>
    <row r="19" spans="1:10" s="18" customFormat="1" ht="21.95" customHeight="1">
      <c r="A19" s="21" t="s">
        <v>22</v>
      </c>
      <c r="B19" s="34" t="s">
        <v>23</v>
      </c>
      <c r="C19" s="27">
        <f>C17/C18/12*1000</f>
        <v>208333.33333333334</v>
      </c>
      <c r="D19" s="27">
        <f>D17*1000/3/D18</f>
        <v>207858.33333333334</v>
      </c>
      <c r="E19" s="27">
        <f>E17*1000/3/E18</f>
        <v>207858.33333333334</v>
      </c>
      <c r="F19" s="29"/>
    </row>
    <row r="20" spans="1:10" s="18" customFormat="1" ht="25.5">
      <c r="A20" s="20" t="s">
        <v>26</v>
      </c>
      <c r="B20" s="34" t="s">
        <v>2</v>
      </c>
      <c r="C20" s="43">
        <v>108700</v>
      </c>
      <c r="D20" s="43">
        <v>27125.1</v>
      </c>
      <c r="E20" s="43">
        <v>27125.1</v>
      </c>
      <c r="F20" s="29"/>
    </row>
    <row r="21" spans="1:10">
      <c r="A21" s="10" t="s">
        <v>4</v>
      </c>
      <c r="B21" s="36" t="s">
        <v>3</v>
      </c>
      <c r="C21" s="28">
        <v>40</v>
      </c>
      <c r="D21" s="28">
        <v>40</v>
      </c>
      <c r="E21" s="28">
        <v>40</v>
      </c>
    </row>
    <row r="22" spans="1:10" ht="21.95" customHeight="1">
      <c r="A22" s="10" t="s">
        <v>22</v>
      </c>
      <c r="B22" s="34" t="s">
        <v>23</v>
      </c>
      <c r="C22" s="27">
        <f>C20/C21/12*1000</f>
        <v>226458.33333333334</v>
      </c>
      <c r="D22" s="27">
        <f>D20*1000/3/D21</f>
        <v>226042.5</v>
      </c>
      <c r="E22" s="27">
        <f>E20*1000/3/E21</f>
        <v>226042.5</v>
      </c>
    </row>
    <row r="23" spans="1:10" ht="39">
      <c r="A23" s="14" t="s">
        <v>21</v>
      </c>
      <c r="B23" s="34" t="s">
        <v>2</v>
      </c>
      <c r="C23" s="43">
        <v>9000</v>
      </c>
      <c r="D23" s="43">
        <v>2229</v>
      </c>
      <c r="E23" s="43">
        <v>2229</v>
      </c>
    </row>
    <row r="24" spans="1:10">
      <c r="A24" s="10" t="s">
        <v>4</v>
      </c>
      <c r="B24" s="36" t="s">
        <v>3</v>
      </c>
      <c r="C24" s="28">
        <v>4</v>
      </c>
      <c r="D24" s="28">
        <v>4</v>
      </c>
      <c r="E24" s="28">
        <v>4</v>
      </c>
    </row>
    <row r="25" spans="1:10" ht="21.95" customHeight="1">
      <c r="A25" s="10" t="s">
        <v>22</v>
      </c>
      <c r="B25" s="34" t="s">
        <v>23</v>
      </c>
      <c r="C25" s="27">
        <f>C23/C24/12*1000</f>
        <v>187500</v>
      </c>
      <c r="D25" s="27">
        <f>D23*1000/3/D24</f>
        <v>185750</v>
      </c>
      <c r="E25" s="27">
        <f>E23*1000/3/E24</f>
        <v>185750</v>
      </c>
    </row>
    <row r="26" spans="1:10" ht="25.5">
      <c r="A26" s="7" t="s">
        <v>19</v>
      </c>
      <c r="B26" s="34" t="s">
        <v>2</v>
      </c>
      <c r="C26" s="43">
        <v>33000</v>
      </c>
      <c r="D26" s="43">
        <v>8240.7000000000007</v>
      </c>
      <c r="E26" s="43">
        <v>8240.7000000000007</v>
      </c>
    </row>
    <row r="27" spans="1:10">
      <c r="A27" s="10" t="s">
        <v>4</v>
      </c>
      <c r="B27" s="36" t="s">
        <v>3</v>
      </c>
      <c r="C27" s="28">
        <v>44</v>
      </c>
      <c r="D27" s="28">
        <v>44</v>
      </c>
      <c r="E27" s="28">
        <v>44</v>
      </c>
    </row>
    <row r="28" spans="1:10" ht="21.95" customHeight="1">
      <c r="A28" s="10" t="s">
        <v>22</v>
      </c>
      <c r="B28" s="34" t="s">
        <v>23</v>
      </c>
      <c r="C28" s="27">
        <f>C26/C27/12*1000</f>
        <v>62500</v>
      </c>
      <c r="D28" s="27">
        <f>D26*1000/3/D27</f>
        <v>62429.545454545463</v>
      </c>
      <c r="E28" s="27">
        <f>E26*1000/3/E27</f>
        <v>62429.545454545463</v>
      </c>
    </row>
    <row r="29" spans="1:10" ht="25.5">
      <c r="A29" s="5" t="s">
        <v>5</v>
      </c>
      <c r="B29" s="34" t="s">
        <v>2</v>
      </c>
      <c r="C29" s="25">
        <v>16800</v>
      </c>
      <c r="D29" s="25">
        <v>4211.1000000000004</v>
      </c>
      <c r="E29" s="25">
        <v>4211.1000000000004</v>
      </c>
      <c r="F29" s="44" t="s">
        <v>59</v>
      </c>
      <c r="G29" s="44" t="s">
        <v>68</v>
      </c>
      <c r="H29" s="44" t="s">
        <v>65</v>
      </c>
      <c r="I29" s="50" t="s">
        <v>62</v>
      </c>
      <c r="J29" s="50" t="s">
        <v>67</v>
      </c>
    </row>
    <row r="30" spans="1:10" ht="36.75">
      <c r="A30" s="12" t="s">
        <v>6</v>
      </c>
      <c r="B30" s="34" t="s">
        <v>2</v>
      </c>
      <c r="C30" s="25">
        <v>13852</v>
      </c>
      <c r="D30" s="25">
        <v>5926.8</v>
      </c>
      <c r="E30" s="25">
        <v>5926.8</v>
      </c>
      <c r="F30" s="54">
        <v>166.1</v>
      </c>
      <c r="G30" s="54">
        <v>1602</v>
      </c>
      <c r="H30" s="55">
        <v>4122.5</v>
      </c>
      <c r="I30" s="55">
        <v>36.200000000000003</v>
      </c>
      <c r="J30" s="55">
        <v>0</v>
      </c>
    </row>
    <row r="31" spans="1:10" ht="25.5">
      <c r="A31" s="12" t="s">
        <v>7</v>
      </c>
      <c r="B31" s="34" t="s">
        <v>2</v>
      </c>
      <c r="C31" s="25">
        <v>300</v>
      </c>
      <c r="D31" s="25">
        <v>3500</v>
      </c>
      <c r="E31" s="25">
        <v>3500</v>
      </c>
      <c r="F31" s="44"/>
      <c r="G31" s="50"/>
      <c r="H31" s="50"/>
      <c r="I31" s="50"/>
      <c r="J31" s="50"/>
    </row>
    <row r="32" spans="1:10" ht="36.75">
      <c r="A32" s="12" t="s">
        <v>8</v>
      </c>
      <c r="B32" s="34" t="s">
        <v>2</v>
      </c>
      <c r="C32" s="25">
        <v>760</v>
      </c>
      <c r="D32" s="25">
        <v>0</v>
      </c>
      <c r="E32" s="25">
        <v>0</v>
      </c>
    </row>
    <row r="33" spans="1:5" ht="38.25" customHeight="1">
      <c r="A33" s="12" t="s">
        <v>9</v>
      </c>
      <c r="B33" s="34" t="s">
        <v>2</v>
      </c>
      <c r="C33" s="25">
        <v>4588</v>
      </c>
      <c r="D33" s="25">
        <v>1970</v>
      </c>
      <c r="E33" s="25">
        <v>1970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AC33"/>
  <sheetViews>
    <sheetView topLeftCell="A4" zoomScale="80" zoomScaleNormal="80" workbookViewId="0">
      <selection activeCell="J22" sqref="J22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1" customWidth="1"/>
    <col min="5" max="5" width="12.7109375" style="31" customWidth="1"/>
    <col min="6" max="6" width="9.140625" style="29" customWidth="1"/>
    <col min="7" max="7" width="12" style="29" customWidth="1"/>
    <col min="8" max="8" width="9.140625" style="29"/>
    <col min="9" max="16384" width="9.140625" style="2"/>
  </cols>
  <sheetData>
    <row r="1" spans="1:29">
      <c r="A1" s="58" t="s">
        <v>12</v>
      </c>
      <c r="B1" s="58"/>
      <c r="C1" s="58"/>
      <c r="D1" s="58"/>
      <c r="E1" s="58"/>
    </row>
    <row r="2" spans="1:29">
      <c r="A2" s="58" t="s">
        <v>63</v>
      </c>
      <c r="B2" s="58"/>
      <c r="C2" s="58"/>
      <c r="D2" s="58"/>
      <c r="E2" s="58"/>
      <c r="AC2" s="2">
        <v>28</v>
      </c>
    </row>
    <row r="3" spans="1:29">
      <c r="A3" s="1"/>
    </row>
    <row r="4" spans="1:29">
      <c r="A4" s="59" t="s">
        <v>31</v>
      </c>
      <c r="B4" s="59"/>
      <c r="C4" s="59"/>
      <c r="D4" s="59"/>
      <c r="E4" s="59"/>
    </row>
    <row r="5" spans="1:29" ht="15.75" customHeight="1">
      <c r="A5" s="60" t="s">
        <v>13</v>
      </c>
      <c r="B5" s="60"/>
      <c r="C5" s="60"/>
      <c r="D5" s="60"/>
      <c r="E5" s="60"/>
    </row>
    <row r="6" spans="1:29">
      <c r="A6" s="4"/>
    </row>
    <row r="7" spans="1:29">
      <c r="A7" s="13" t="s">
        <v>14</v>
      </c>
    </row>
    <row r="8" spans="1:29">
      <c r="A8" s="1"/>
    </row>
    <row r="9" spans="1:29">
      <c r="A9" s="61" t="s">
        <v>24</v>
      </c>
      <c r="B9" s="64" t="s">
        <v>15</v>
      </c>
      <c r="C9" s="63" t="s">
        <v>58</v>
      </c>
      <c r="D9" s="63"/>
      <c r="E9" s="63"/>
    </row>
    <row r="10" spans="1:29" ht="40.5">
      <c r="A10" s="61"/>
      <c r="B10" s="64"/>
      <c r="C10" s="32" t="s">
        <v>16</v>
      </c>
      <c r="D10" s="32" t="s">
        <v>17</v>
      </c>
      <c r="E10" s="33" t="s">
        <v>11</v>
      </c>
    </row>
    <row r="11" spans="1:29">
      <c r="A11" s="5" t="s">
        <v>18</v>
      </c>
      <c r="B11" s="6" t="s">
        <v>10</v>
      </c>
      <c r="C11" s="43">
        <v>396</v>
      </c>
      <c r="D11" s="43">
        <v>396</v>
      </c>
      <c r="E11" s="43">
        <v>396</v>
      </c>
    </row>
    <row r="12" spans="1:29" ht="25.5">
      <c r="A12" s="10" t="s">
        <v>20</v>
      </c>
      <c r="B12" s="6" t="s">
        <v>2</v>
      </c>
      <c r="C12" s="27">
        <f t="shared" ref="C12" si="0">(C13-C32)/C11</f>
        <v>356.52525252525254</v>
      </c>
      <c r="D12" s="27">
        <f t="shared" ref="D12" si="1">(D13-D32)/D11</f>
        <v>102.22979797979798</v>
      </c>
      <c r="E12" s="27">
        <f>(E13-E32)/E11</f>
        <v>102.22979797979798</v>
      </c>
    </row>
    <row r="13" spans="1:29" ht="25.5">
      <c r="A13" s="5" t="s">
        <v>125</v>
      </c>
      <c r="B13" s="6" t="s">
        <v>2</v>
      </c>
      <c r="C13" s="27">
        <f>C15+C29+C30+C31+C32+C33</f>
        <v>172000</v>
      </c>
      <c r="D13" s="27">
        <f>D15+D29+D30+D31+D32+D33</f>
        <v>40483</v>
      </c>
      <c r="E13" s="27">
        <f>E15+E29+E30+E31+E32+E33</f>
        <v>40483</v>
      </c>
    </row>
    <row r="14" spans="1:29">
      <c r="A14" s="8" t="s">
        <v>0</v>
      </c>
      <c r="B14" s="9"/>
      <c r="C14" s="27">
        <v>0</v>
      </c>
      <c r="D14" s="27">
        <f t="shared" ref="D14" si="2">C14</f>
        <v>0</v>
      </c>
      <c r="E14" s="27">
        <v>0</v>
      </c>
      <c r="G14" s="31"/>
    </row>
    <row r="15" spans="1:29" ht="25.5">
      <c r="A15" s="5" t="s">
        <v>124</v>
      </c>
      <c r="B15" s="6" t="s">
        <v>2</v>
      </c>
      <c r="C15" s="43">
        <f>C17+C20+C23+C26</f>
        <v>113000</v>
      </c>
      <c r="D15" s="43">
        <f t="shared" ref="D15" si="3">D17+D20+D23+D26</f>
        <v>28095</v>
      </c>
      <c r="E15" s="43">
        <f>E17+E20+E23+E26</f>
        <v>28095</v>
      </c>
    </row>
    <row r="16" spans="1:29">
      <c r="A16" s="8" t="s">
        <v>1</v>
      </c>
      <c r="B16" s="9"/>
      <c r="C16" s="26"/>
      <c r="D16" s="26"/>
      <c r="E16" s="26"/>
    </row>
    <row r="17" spans="1:10" s="18" customFormat="1" ht="25.5">
      <c r="A17" s="20" t="s">
        <v>25</v>
      </c>
      <c r="B17" s="17" t="s">
        <v>2</v>
      </c>
      <c r="C17" s="49">
        <v>8400</v>
      </c>
      <c r="D17" s="49">
        <v>2086</v>
      </c>
      <c r="E17" s="49">
        <v>2086</v>
      </c>
      <c r="F17" s="29"/>
      <c r="G17" s="29"/>
      <c r="H17" s="29"/>
    </row>
    <row r="18" spans="1:10" s="18" customFormat="1">
      <c r="A18" s="21" t="s">
        <v>4</v>
      </c>
      <c r="B18" s="22" t="s">
        <v>3</v>
      </c>
      <c r="C18" s="26">
        <v>4</v>
      </c>
      <c r="D18" s="26">
        <v>4</v>
      </c>
      <c r="E18" s="26">
        <v>4</v>
      </c>
      <c r="F18" s="29"/>
      <c r="G18" s="29"/>
      <c r="H18" s="29"/>
    </row>
    <row r="19" spans="1:10" s="18" customFormat="1" ht="21.95" customHeight="1">
      <c r="A19" s="21" t="s">
        <v>22</v>
      </c>
      <c r="B19" s="17" t="s">
        <v>23</v>
      </c>
      <c r="C19" s="27">
        <f>C17*1000/12/C18</f>
        <v>175000</v>
      </c>
      <c r="D19" s="27">
        <f>D17*1000/3/D18</f>
        <v>173833.33333333334</v>
      </c>
      <c r="E19" s="27">
        <f>E17*1000/3/E18</f>
        <v>173833.33333333334</v>
      </c>
      <c r="F19" s="29"/>
      <c r="G19" s="29"/>
      <c r="H19" s="29"/>
    </row>
    <row r="20" spans="1:10" s="18" customFormat="1" ht="25.5">
      <c r="A20" s="20" t="s">
        <v>26</v>
      </c>
      <c r="B20" s="17" t="s">
        <v>2</v>
      </c>
      <c r="C20" s="49">
        <v>77500</v>
      </c>
      <c r="D20" s="49">
        <v>19316.7</v>
      </c>
      <c r="E20" s="49">
        <v>19316.7</v>
      </c>
      <c r="F20" s="29"/>
      <c r="G20" s="29"/>
      <c r="H20" s="29"/>
    </row>
    <row r="21" spans="1:10" s="18" customFormat="1">
      <c r="A21" s="21" t="s">
        <v>4</v>
      </c>
      <c r="B21" s="22" t="s">
        <v>3</v>
      </c>
      <c r="C21" s="26">
        <v>36</v>
      </c>
      <c r="D21" s="26">
        <v>36</v>
      </c>
      <c r="E21" s="26">
        <v>36</v>
      </c>
      <c r="F21" s="29"/>
      <c r="G21" s="29" t="s">
        <v>27</v>
      </c>
      <c r="H21" s="29"/>
    </row>
    <row r="22" spans="1:10" ht="21.95" customHeight="1">
      <c r="A22" s="10" t="s">
        <v>22</v>
      </c>
      <c r="B22" s="6" t="s">
        <v>23</v>
      </c>
      <c r="C22" s="27">
        <f>C20*1000/12/C21</f>
        <v>179398.14814814815</v>
      </c>
      <c r="D22" s="27">
        <f>D20*1000/3/D21</f>
        <v>178858.33333333334</v>
      </c>
      <c r="E22" s="27">
        <f>E20*1000/3/E21</f>
        <v>178858.33333333334</v>
      </c>
    </row>
    <row r="23" spans="1:10" ht="39">
      <c r="A23" s="14" t="s">
        <v>21</v>
      </c>
      <c r="B23" s="6" t="s">
        <v>2</v>
      </c>
      <c r="C23" s="49">
        <v>8800</v>
      </c>
      <c r="D23" s="49">
        <v>2187.6999999999998</v>
      </c>
      <c r="E23" s="49">
        <v>2187.6999999999998</v>
      </c>
    </row>
    <row r="24" spans="1:10">
      <c r="A24" s="10" t="s">
        <v>4</v>
      </c>
      <c r="B24" s="11" t="s">
        <v>3</v>
      </c>
      <c r="C24" s="26">
        <v>7</v>
      </c>
      <c r="D24" s="26">
        <v>7</v>
      </c>
      <c r="E24" s="26">
        <v>7</v>
      </c>
    </row>
    <row r="25" spans="1:10" ht="21.95" customHeight="1">
      <c r="A25" s="10" t="s">
        <v>22</v>
      </c>
      <c r="B25" s="6" t="s">
        <v>23</v>
      </c>
      <c r="C25" s="27">
        <f>C23*1000/12/C24</f>
        <v>104761.90476190476</v>
      </c>
      <c r="D25" s="27">
        <f>D23*1000/3/D24</f>
        <v>104176.19047619049</v>
      </c>
      <c r="E25" s="27">
        <f>E23*1000/3/E24</f>
        <v>104176.19047619049</v>
      </c>
    </row>
    <row r="26" spans="1:10" ht="25.5">
      <c r="A26" s="7" t="s">
        <v>19</v>
      </c>
      <c r="B26" s="6" t="s">
        <v>2</v>
      </c>
      <c r="C26" s="49">
        <v>18300</v>
      </c>
      <c r="D26" s="49">
        <v>4504.6000000000004</v>
      </c>
      <c r="E26" s="49">
        <v>4504.6000000000004</v>
      </c>
    </row>
    <row r="27" spans="1:10">
      <c r="A27" s="10" t="s">
        <v>4</v>
      </c>
      <c r="B27" s="11" t="s">
        <v>3</v>
      </c>
      <c r="C27" s="26">
        <v>24</v>
      </c>
      <c r="D27" s="26">
        <v>24</v>
      </c>
      <c r="E27" s="26">
        <v>24</v>
      </c>
    </row>
    <row r="28" spans="1:10" ht="21.95" customHeight="1">
      <c r="A28" s="10" t="s">
        <v>22</v>
      </c>
      <c r="B28" s="6" t="s">
        <v>23</v>
      </c>
      <c r="C28" s="27">
        <f>C26*1000/12/C27</f>
        <v>63541.666666666664</v>
      </c>
      <c r="D28" s="27">
        <f>D26*1000/3/D27</f>
        <v>62563.888888888883</v>
      </c>
      <c r="E28" s="27">
        <f>E26*1000/3/E27</f>
        <v>62563.888888888883</v>
      </c>
    </row>
    <row r="29" spans="1:10" ht="25.5">
      <c r="A29" s="5" t="s">
        <v>5</v>
      </c>
      <c r="B29" s="6" t="s">
        <v>2</v>
      </c>
      <c r="C29" s="43">
        <v>12600</v>
      </c>
      <c r="D29" s="43">
        <v>3146.7</v>
      </c>
      <c r="E29" s="43">
        <v>3146.7</v>
      </c>
      <c r="F29" s="44" t="s">
        <v>59</v>
      </c>
      <c r="G29" s="44" t="s">
        <v>68</v>
      </c>
      <c r="H29" s="44" t="s">
        <v>65</v>
      </c>
      <c r="I29" s="50" t="s">
        <v>62</v>
      </c>
      <c r="J29" s="50" t="s">
        <v>67</v>
      </c>
    </row>
    <row r="30" spans="1:10" ht="36.75">
      <c r="A30" s="12" t="s">
        <v>6</v>
      </c>
      <c r="B30" s="6" t="s">
        <v>2</v>
      </c>
      <c r="C30" s="43">
        <v>9578</v>
      </c>
      <c r="D30" s="43">
        <v>6827.3</v>
      </c>
      <c r="E30" s="43">
        <v>6827.3</v>
      </c>
      <c r="F30" s="44">
        <v>280.39999999999998</v>
      </c>
      <c r="G30" s="44">
        <v>4145.3999999999996</v>
      </c>
      <c r="H30" s="44">
        <v>2322</v>
      </c>
      <c r="I30" s="50">
        <v>37.1</v>
      </c>
      <c r="J30" s="50">
        <v>42.4</v>
      </c>
    </row>
    <row r="31" spans="1:10" ht="25.5">
      <c r="A31" s="12" t="s">
        <v>7</v>
      </c>
      <c r="B31" s="6" t="s">
        <v>2</v>
      </c>
      <c r="C31" s="43">
        <v>500</v>
      </c>
      <c r="D31" s="43">
        <v>178.3</v>
      </c>
      <c r="E31" s="43">
        <v>178.3</v>
      </c>
    </row>
    <row r="32" spans="1:10" ht="36.75">
      <c r="A32" s="12" t="s">
        <v>8</v>
      </c>
      <c r="B32" s="6" t="s">
        <v>2</v>
      </c>
      <c r="C32" s="43">
        <v>30816</v>
      </c>
      <c r="D32" s="43">
        <v>0</v>
      </c>
      <c r="E32" s="43">
        <v>0</v>
      </c>
    </row>
    <row r="33" spans="1:5" ht="38.25" customHeight="1">
      <c r="A33" s="12" t="s">
        <v>9</v>
      </c>
      <c r="B33" s="6" t="s">
        <v>2</v>
      </c>
      <c r="C33" s="43">
        <v>5506</v>
      </c>
      <c r="D33" s="43">
        <v>2235.6999999999998</v>
      </c>
      <c r="E33" s="43">
        <v>2235.6999999999998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J33"/>
  <sheetViews>
    <sheetView topLeftCell="A11" workbookViewId="0">
      <selection activeCell="F28" sqref="F28"/>
    </sheetView>
  </sheetViews>
  <sheetFormatPr defaultColWidth="9.140625" defaultRowHeight="20.25"/>
  <cols>
    <col min="1" max="1" width="69.42578125" style="2" customWidth="1"/>
    <col min="2" max="2" width="9.140625" style="3"/>
    <col min="3" max="3" width="13.42578125" style="31" customWidth="1"/>
    <col min="4" max="4" width="12" style="31" customWidth="1"/>
    <col min="5" max="5" width="13.42578125" style="37" customWidth="1"/>
    <col min="6" max="7" width="12" style="29" customWidth="1"/>
    <col min="8" max="8" width="9.140625" style="29"/>
    <col min="9" max="16384" width="9.140625" style="2"/>
  </cols>
  <sheetData>
    <row r="1" spans="1:7">
      <c r="A1" s="58" t="s">
        <v>12</v>
      </c>
      <c r="B1" s="58"/>
      <c r="C1" s="58"/>
      <c r="D1" s="58"/>
      <c r="E1" s="58"/>
    </row>
    <row r="2" spans="1:7">
      <c r="A2" s="58" t="s">
        <v>63</v>
      </c>
      <c r="B2" s="58"/>
      <c r="C2" s="58"/>
      <c r="D2" s="58"/>
      <c r="E2" s="58"/>
    </row>
    <row r="3" spans="1:7">
      <c r="A3" s="1"/>
    </row>
    <row r="4" spans="1:7" ht="40.5" customHeight="1">
      <c r="A4" s="65" t="s">
        <v>32</v>
      </c>
      <c r="B4" s="65"/>
      <c r="C4" s="65"/>
      <c r="D4" s="65"/>
      <c r="E4" s="65"/>
    </row>
    <row r="5" spans="1:7" ht="15.75" customHeight="1">
      <c r="A5" s="60" t="s">
        <v>13</v>
      </c>
      <c r="B5" s="60"/>
      <c r="C5" s="60"/>
      <c r="D5" s="60"/>
      <c r="E5" s="60"/>
    </row>
    <row r="6" spans="1:7">
      <c r="A6" s="4"/>
    </row>
    <row r="7" spans="1:7">
      <c r="A7" s="13" t="s">
        <v>14</v>
      </c>
    </row>
    <row r="8" spans="1:7">
      <c r="A8" s="1"/>
    </row>
    <row r="9" spans="1:7">
      <c r="A9" s="61" t="s">
        <v>24</v>
      </c>
      <c r="B9" s="64" t="s">
        <v>15</v>
      </c>
      <c r="C9" s="63" t="s">
        <v>58</v>
      </c>
      <c r="D9" s="63"/>
      <c r="E9" s="63"/>
    </row>
    <row r="10" spans="1:7" ht="40.5">
      <c r="A10" s="61"/>
      <c r="B10" s="64"/>
      <c r="C10" s="32" t="s">
        <v>16</v>
      </c>
      <c r="D10" s="32" t="s">
        <v>17</v>
      </c>
      <c r="E10" s="33" t="s">
        <v>11</v>
      </c>
    </row>
    <row r="11" spans="1:7">
      <c r="A11" s="5" t="s">
        <v>18</v>
      </c>
      <c r="B11" s="6" t="s">
        <v>10</v>
      </c>
      <c r="C11" s="43">
        <v>756</v>
      </c>
      <c r="D11" s="43">
        <v>756</v>
      </c>
      <c r="E11" s="43">
        <v>756</v>
      </c>
    </row>
    <row r="12" spans="1:7" ht="25.5">
      <c r="A12" s="10" t="s">
        <v>20</v>
      </c>
      <c r="B12" s="6" t="s">
        <v>2</v>
      </c>
      <c r="C12" s="27">
        <f>(C13-C32)/C11</f>
        <v>397.728835978836</v>
      </c>
      <c r="D12" s="27">
        <f t="shared" ref="D12:E12" si="0">(D13-D32)/D11</f>
        <v>96.722222222222229</v>
      </c>
      <c r="E12" s="27">
        <f t="shared" si="0"/>
        <v>96.722222222222229</v>
      </c>
    </row>
    <row r="13" spans="1:7" ht="25.5">
      <c r="A13" s="5" t="s">
        <v>122</v>
      </c>
      <c r="B13" s="6" t="s">
        <v>2</v>
      </c>
      <c r="C13" s="27">
        <f>C15+C29+C30+C31+C32+C33</f>
        <v>318000</v>
      </c>
      <c r="D13" s="27">
        <f>D15+D29+D30+D31+D32+D33</f>
        <v>73122</v>
      </c>
      <c r="E13" s="27">
        <f>E15+E29+E30+E31+E32+E33</f>
        <v>73122</v>
      </c>
    </row>
    <row r="14" spans="1:7">
      <c r="A14" s="8" t="s">
        <v>0</v>
      </c>
      <c r="B14" s="9"/>
      <c r="C14" s="27">
        <v>0</v>
      </c>
      <c r="D14" s="27">
        <f t="shared" ref="D14:D16" si="1">C14</f>
        <v>0</v>
      </c>
      <c r="E14" s="27">
        <v>0</v>
      </c>
      <c r="G14" s="31"/>
    </row>
    <row r="15" spans="1:7" ht="25.5">
      <c r="A15" s="5" t="s">
        <v>123</v>
      </c>
      <c r="B15" s="6" t="s">
        <v>2</v>
      </c>
      <c r="C15" s="43">
        <f>C17+C20+C23+C26</f>
        <v>235500</v>
      </c>
      <c r="D15" s="43">
        <f t="shared" ref="D15" si="2">D17+D20+D23+D26</f>
        <v>58607.4</v>
      </c>
      <c r="E15" s="43">
        <f>E17+E20+E23+E26</f>
        <v>58607.4</v>
      </c>
    </row>
    <row r="16" spans="1:7">
      <c r="A16" s="8" t="s">
        <v>1</v>
      </c>
      <c r="B16" s="9"/>
      <c r="C16" s="27">
        <v>0</v>
      </c>
      <c r="D16" s="27">
        <f t="shared" si="1"/>
        <v>0</v>
      </c>
      <c r="E16" s="27">
        <v>0</v>
      </c>
    </row>
    <row r="17" spans="1:10" s="18" customFormat="1" ht="25.5">
      <c r="A17" s="20" t="s">
        <v>25</v>
      </c>
      <c r="B17" s="17" t="s">
        <v>2</v>
      </c>
      <c r="C17" s="43">
        <v>17800</v>
      </c>
      <c r="D17" s="43">
        <v>4448.3999999999996</v>
      </c>
      <c r="E17" s="43">
        <v>4448.3999999999996</v>
      </c>
      <c r="F17" s="29"/>
      <c r="G17" s="29"/>
      <c r="H17" s="29"/>
    </row>
    <row r="18" spans="1:10" s="18" customFormat="1">
      <c r="A18" s="21" t="s">
        <v>4</v>
      </c>
      <c r="B18" s="22" t="s">
        <v>3</v>
      </c>
      <c r="C18" s="28">
        <v>8</v>
      </c>
      <c r="D18" s="27">
        <v>8</v>
      </c>
      <c r="E18" s="27">
        <v>8</v>
      </c>
      <c r="F18" s="29"/>
      <c r="G18" s="29"/>
      <c r="H18" s="29"/>
    </row>
    <row r="19" spans="1:10" s="18" customFormat="1" ht="21.95" customHeight="1">
      <c r="A19" s="21" t="s">
        <v>22</v>
      </c>
      <c r="B19" s="17" t="s">
        <v>23</v>
      </c>
      <c r="C19" s="27">
        <f>C17/C18/12*1000</f>
        <v>185416.66666666666</v>
      </c>
      <c r="D19" s="27">
        <f>D17*1000/3/D18</f>
        <v>185350</v>
      </c>
      <c r="E19" s="27">
        <f>E17*1000/3/E18</f>
        <v>185350</v>
      </c>
      <c r="F19" s="29"/>
      <c r="G19" s="31"/>
      <c r="H19" s="29"/>
    </row>
    <row r="20" spans="1:10" s="18" customFormat="1" ht="25.5">
      <c r="A20" s="20" t="s">
        <v>26</v>
      </c>
      <c r="B20" s="17" t="s">
        <v>2</v>
      </c>
      <c r="C20" s="43">
        <v>157000</v>
      </c>
      <c r="D20" s="43">
        <v>39025.800000000003</v>
      </c>
      <c r="E20" s="43">
        <v>39025.800000000003</v>
      </c>
      <c r="F20" s="29" t="s">
        <v>27</v>
      </c>
      <c r="G20" s="29"/>
      <c r="H20" s="29"/>
    </row>
    <row r="21" spans="1:10" s="18" customFormat="1">
      <c r="A21" s="21" t="s">
        <v>4</v>
      </c>
      <c r="B21" s="22" t="s">
        <v>3</v>
      </c>
      <c r="C21" s="28">
        <v>65</v>
      </c>
      <c r="D21" s="27">
        <v>65</v>
      </c>
      <c r="E21" s="27">
        <v>65</v>
      </c>
      <c r="F21" s="29"/>
      <c r="G21" s="29"/>
      <c r="H21" s="29"/>
    </row>
    <row r="22" spans="1:10" ht="21.95" customHeight="1">
      <c r="A22" s="10" t="s">
        <v>22</v>
      </c>
      <c r="B22" s="6" t="s">
        <v>23</v>
      </c>
      <c r="C22" s="27">
        <f>C20*1000/12/C21</f>
        <v>201282.05128205128</v>
      </c>
      <c r="D22" s="27">
        <f>D20*1000/3/D21</f>
        <v>200132.30769230769</v>
      </c>
      <c r="E22" s="27">
        <f>E20*1000/3/E21</f>
        <v>200132.30769230769</v>
      </c>
      <c r="F22" s="29" t="s">
        <v>27</v>
      </c>
    </row>
    <row r="23" spans="1:10" ht="39">
      <c r="A23" s="14" t="s">
        <v>21</v>
      </c>
      <c r="B23" s="6" t="s">
        <v>2</v>
      </c>
      <c r="C23" s="43">
        <v>14100</v>
      </c>
      <c r="D23" s="43">
        <v>3502.6</v>
      </c>
      <c r="E23" s="43">
        <v>3502.6</v>
      </c>
    </row>
    <row r="24" spans="1:10">
      <c r="A24" s="10" t="s">
        <v>4</v>
      </c>
      <c r="B24" s="11" t="s">
        <v>3</v>
      </c>
      <c r="C24" s="28">
        <v>7</v>
      </c>
      <c r="D24" s="27">
        <v>7</v>
      </c>
      <c r="E24" s="27">
        <v>7</v>
      </c>
    </row>
    <row r="25" spans="1:10" ht="21.95" customHeight="1">
      <c r="A25" s="10" t="s">
        <v>22</v>
      </c>
      <c r="B25" s="6" t="s">
        <v>23</v>
      </c>
      <c r="C25" s="27">
        <f>C23/C24/12*1000</f>
        <v>167857.14285714287</v>
      </c>
      <c r="D25" s="27">
        <f t="shared" ref="D25" si="3">D23*1000/3/D24</f>
        <v>166790.47619047618</v>
      </c>
      <c r="E25" s="27">
        <f>E23*1000/3/E24</f>
        <v>166790.47619047618</v>
      </c>
    </row>
    <row r="26" spans="1:10" ht="25.5">
      <c r="A26" s="7" t="s">
        <v>19</v>
      </c>
      <c r="B26" s="6" t="s">
        <v>2</v>
      </c>
      <c r="C26" s="43">
        <v>46600</v>
      </c>
      <c r="D26" s="43">
        <v>11630.6</v>
      </c>
      <c r="E26" s="43">
        <v>11630.6</v>
      </c>
    </row>
    <row r="27" spans="1:10">
      <c r="A27" s="10" t="s">
        <v>4</v>
      </c>
      <c r="B27" s="11" t="s">
        <v>3</v>
      </c>
      <c r="C27" s="28">
        <v>65</v>
      </c>
      <c r="D27" s="27">
        <v>65</v>
      </c>
      <c r="E27" s="27">
        <v>65</v>
      </c>
    </row>
    <row r="28" spans="1:10" ht="21.95" customHeight="1">
      <c r="A28" s="10" t="s">
        <v>22</v>
      </c>
      <c r="B28" s="6" t="s">
        <v>23</v>
      </c>
      <c r="C28" s="27">
        <f>C26/C27/12*1000</f>
        <v>59743.589743589742</v>
      </c>
      <c r="D28" s="27">
        <f>D26*1000/3/D27</f>
        <v>59644.102564102563</v>
      </c>
      <c r="E28" s="27">
        <f>E26*1000/3/E27</f>
        <v>59644.102564102563</v>
      </c>
    </row>
    <row r="29" spans="1:10" ht="25.5">
      <c r="A29" s="5" t="s">
        <v>5</v>
      </c>
      <c r="B29" s="6" t="s">
        <v>2</v>
      </c>
      <c r="C29" s="43">
        <v>19500</v>
      </c>
      <c r="D29" s="43">
        <v>4781.6000000000004</v>
      </c>
      <c r="E29" s="43">
        <v>4781.6000000000004</v>
      </c>
      <c r="F29" s="44" t="s">
        <v>59</v>
      </c>
      <c r="G29" s="44" t="s">
        <v>68</v>
      </c>
      <c r="H29" s="44" t="s">
        <v>65</v>
      </c>
      <c r="I29" s="50" t="s">
        <v>62</v>
      </c>
      <c r="J29" s="50" t="s">
        <v>67</v>
      </c>
    </row>
    <row r="30" spans="1:10" ht="36.75">
      <c r="A30" s="12" t="s">
        <v>6</v>
      </c>
      <c r="B30" s="6" t="s">
        <v>2</v>
      </c>
      <c r="C30" s="27">
        <v>25916</v>
      </c>
      <c r="D30" s="43">
        <v>5853.1</v>
      </c>
      <c r="E30" s="43">
        <v>5853.1</v>
      </c>
      <c r="F30" s="44">
        <v>365.5</v>
      </c>
      <c r="G30" s="44">
        <v>952.9</v>
      </c>
      <c r="H30" s="44">
        <v>4450.3</v>
      </c>
      <c r="I30" s="50">
        <v>35.799999999999997</v>
      </c>
      <c r="J30" s="50">
        <v>48.6</v>
      </c>
    </row>
    <row r="31" spans="1:10" ht="25.5">
      <c r="A31" s="12" t="s">
        <v>7</v>
      </c>
      <c r="B31" s="6" t="s">
        <v>2</v>
      </c>
      <c r="C31" s="27">
        <v>2500</v>
      </c>
      <c r="D31" s="43">
        <v>12.5</v>
      </c>
      <c r="E31" s="43">
        <v>12.5</v>
      </c>
      <c r="F31" s="44"/>
      <c r="G31" s="44"/>
      <c r="H31" s="44"/>
      <c r="I31" s="50"/>
      <c r="J31" s="50"/>
    </row>
    <row r="32" spans="1:10" ht="36.75">
      <c r="A32" s="12" t="s">
        <v>8</v>
      </c>
      <c r="B32" s="6" t="s">
        <v>2</v>
      </c>
      <c r="C32" s="27">
        <v>17317</v>
      </c>
      <c r="D32" s="27">
        <v>0</v>
      </c>
      <c r="E32" s="27">
        <v>0</v>
      </c>
    </row>
    <row r="33" spans="1:5" ht="38.25" customHeight="1">
      <c r="A33" s="12" t="s">
        <v>9</v>
      </c>
      <c r="B33" s="6" t="s">
        <v>2</v>
      </c>
      <c r="C33" s="27">
        <v>17267</v>
      </c>
      <c r="D33" s="43">
        <v>3867.4</v>
      </c>
      <c r="E33" s="43">
        <v>3867.4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L33"/>
  <sheetViews>
    <sheetView topLeftCell="A11" workbookViewId="0">
      <selection activeCell="C32" sqref="C32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31" customWidth="1"/>
    <col min="5" max="5" width="12.85546875" style="31" customWidth="1"/>
    <col min="6" max="6" width="8.28515625" style="29" customWidth="1"/>
    <col min="7" max="7" width="12" style="29" customWidth="1"/>
    <col min="8" max="16384" width="9.140625" style="2"/>
  </cols>
  <sheetData>
    <row r="1" spans="1:7">
      <c r="A1" s="58" t="s">
        <v>12</v>
      </c>
      <c r="B1" s="58"/>
      <c r="C1" s="58"/>
      <c r="D1" s="58"/>
      <c r="E1" s="58"/>
    </row>
    <row r="2" spans="1:7">
      <c r="A2" s="58" t="s">
        <v>63</v>
      </c>
      <c r="B2" s="58"/>
      <c r="C2" s="58"/>
      <c r="D2" s="58"/>
      <c r="E2" s="58"/>
    </row>
    <row r="3" spans="1:7">
      <c r="A3" s="1"/>
    </row>
    <row r="4" spans="1:7" ht="36.75" customHeight="1">
      <c r="A4" s="65" t="s">
        <v>33</v>
      </c>
      <c r="B4" s="65"/>
      <c r="C4" s="65"/>
      <c r="D4" s="65"/>
      <c r="E4" s="65"/>
    </row>
    <row r="5" spans="1:7" ht="15.75" customHeight="1">
      <c r="A5" s="60" t="s">
        <v>13</v>
      </c>
      <c r="B5" s="60"/>
      <c r="C5" s="60"/>
      <c r="D5" s="60"/>
      <c r="E5" s="60"/>
    </row>
    <row r="6" spans="1:7">
      <c r="A6" s="4"/>
    </row>
    <row r="7" spans="1:7">
      <c r="A7" s="13" t="s">
        <v>14</v>
      </c>
    </row>
    <row r="8" spans="1:7">
      <c r="A8" s="1"/>
    </row>
    <row r="9" spans="1:7">
      <c r="A9" s="61" t="s">
        <v>24</v>
      </c>
      <c r="B9" s="62" t="s">
        <v>15</v>
      </c>
      <c r="C9" s="63" t="s">
        <v>58</v>
      </c>
      <c r="D9" s="63"/>
      <c r="E9" s="63"/>
    </row>
    <row r="10" spans="1:7" ht="40.5">
      <c r="A10" s="61"/>
      <c r="B10" s="62"/>
      <c r="C10" s="32" t="s">
        <v>16</v>
      </c>
      <c r="D10" s="32" t="s">
        <v>17</v>
      </c>
      <c r="E10" s="33" t="s">
        <v>11</v>
      </c>
    </row>
    <row r="11" spans="1:7">
      <c r="A11" s="5" t="s">
        <v>18</v>
      </c>
      <c r="B11" s="34" t="s">
        <v>10</v>
      </c>
      <c r="C11" s="27">
        <v>8</v>
      </c>
      <c r="D11" s="27">
        <v>8</v>
      </c>
      <c r="E11" s="27">
        <v>8</v>
      </c>
    </row>
    <row r="12" spans="1:7" ht="25.5">
      <c r="A12" s="10" t="s">
        <v>20</v>
      </c>
      <c r="B12" s="34" t="s">
        <v>2</v>
      </c>
      <c r="C12" s="27">
        <f>(C13-C32)/C11</f>
        <v>1608.75</v>
      </c>
      <c r="D12" s="27">
        <f t="shared" ref="D12" si="0">(D13-D32)/D11</f>
        <v>406.75</v>
      </c>
      <c r="E12" s="27">
        <f>(E13-E32)/E11</f>
        <v>406.75</v>
      </c>
      <c r="G12" s="29" t="s">
        <v>27</v>
      </c>
    </row>
    <row r="13" spans="1:7" ht="25.5">
      <c r="A13" s="5" t="s">
        <v>70</v>
      </c>
      <c r="B13" s="34" t="s">
        <v>2</v>
      </c>
      <c r="C13" s="43">
        <f>C15+C29+C30+C31+C32+C33</f>
        <v>13200</v>
      </c>
      <c r="D13" s="43">
        <f>D15+D29+D30+D31+D32+D33</f>
        <v>3254</v>
      </c>
      <c r="E13" s="43">
        <f>E15+E29+E30+E31+E32+E33</f>
        <v>3254</v>
      </c>
    </row>
    <row r="14" spans="1:7">
      <c r="A14" s="8" t="s">
        <v>0</v>
      </c>
      <c r="B14" s="35"/>
      <c r="C14" s="27">
        <v>0</v>
      </c>
      <c r="D14" s="27">
        <f t="shared" ref="D14" si="1">C14</f>
        <v>0</v>
      </c>
      <c r="E14" s="27">
        <v>0</v>
      </c>
      <c r="G14" s="31"/>
    </row>
    <row r="15" spans="1:7" ht="25.5">
      <c r="A15" s="5" t="s">
        <v>69</v>
      </c>
      <c r="B15" s="34" t="s">
        <v>2</v>
      </c>
      <c r="C15" s="27">
        <f>C17+C20+C23+C26</f>
        <v>10500</v>
      </c>
      <c r="D15" s="27">
        <f t="shared" ref="D15" si="2">D17+D20+D23+D26</f>
        <v>2517</v>
      </c>
      <c r="E15" s="27">
        <f>E17+E20+E23+E26</f>
        <v>2517</v>
      </c>
    </row>
    <row r="16" spans="1:7">
      <c r="A16" s="8" t="s">
        <v>1</v>
      </c>
      <c r="B16" s="35"/>
      <c r="C16" s="26"/>
      <c r="D16" s="26"/>
      <c r="E16" s="26"/>
    </row>
    <row r="17" spans="1:12" s="18" customFormat="1" ht="25.5">
      <c r="A17" s="20" t="s">
        <v>25</v>
      </c>
      <c r="B17" s="34" t="s">
        <v>2</v>
      </c>
      <c r="C17" s="49"/>
      <c r="D17" s="49"/>
      <c r="E17" s="49"/>
      <c r="F17" s="29"/>
      <c r="G17" s="29"/>
    </row>
    <row r="18" spans="1:12" s="18" customFormat="1">
      <c r="A18" s="21" t="s">
        <v>4</v>
      </c>
      <c r="B18" s="36" t="s">
        <v>3</v>
      </c>
      <c r="C18" s="26">
        <v>0</v>
      </c>
      <c r="D18" s="26">
        <v>0</v>
      </c>
      <c r="E18" s="26">
        <v>0</v>
      </c>
      <c r="F18" s="29"/>
      <c r="G18" s="29"/>
    </row>
    <row r="19" spans="1:12" s="18" customFormat="1" ht="21.95" customHeight="1">
      <c r="A19" s="21" t="s">
        <v>22</v>
      </c>
      <c r="B19" s="34" t="s">
        <v>23</v>
      </c>
      <c r="C19" s="26"/>
      <c r="D19" s="26"/>
      <c r="E19" s="26"/>
      <c r="F19" s="29"/>
      <c r="G19" s="29"/>
    </row>
    <row r="20" spans="1:12" s="18" customFormat="1" ht="25.5">
      <c r="A20" s="20" t="s">
        <v>26</v>
      </c>
      <c r="B20" s="34" t="s">
        <v>2</v>
      </c>
      <c r="C20" s="49">
        <v>4800</v>
      </c>
      <c r="D20" s="49">
        <v>1146.5999999999999</v>
      </c>
      <c r="E20" s="49">
        <v>1146.5999999999999</v>
      </c>
      <c r="F20" s="29"/>
      <c r="G20" s="29"/>
    </row>
    <row r="21" spans="1:12" s="18" customFormat="1">
      <c r="A21" s="21" t="s">
        <v>4</v>
      </c>
      <c r="B21" s="36" t="s">
        <v>3</v>
      </c>
      <c r="C21" s="26">
        <v>2</v>
      </c>
      <c r="D21" s="26">
        <v>2</v>
      </c>
      <c r="E21" s="26">
        <v>2</v>
      </c>
      <c r="F21" s="29"/>
      <c r="G21" s="29"/>
    </row>
    <row r="22" spans="1:12" s="18" customFormat="1" ht="21.95" customHeight="1">
      <c r="A22" s="21" t="s">
        <v>22</v>
      </c>
      <c r="B22" s="34" t="s">
        <v>23</v>
      </c>
      <c r="C22" s="27">
        <f>C20/C21/12*1000</f>
        <v>200000</v>
      </c>
      <c r="D22" s="27">
        <f>D20*1000/3/D21</f>
        <v>191100</v>
      </c>
      <c r="E22" s="27">
        <f>E20*1000/3/E21</f>
        <v>191100</v>
      </c>
      <c r="F22" s="29"/>
      <c r="G22" s="29"/>
    </row>
    <row r="23" spans="1:12" s="18" customFormat="1" ht="39">
      <c r="A23" s="23" t="s">
        <v>21</v>
      </c>
      <c r="B23" s="34" t="s">
        <v>2</v>
      </c>
      <c r="C23" s="49">
        <v>1200</v>
      </c>
      <c r="D23" s="49">
        <v>287.39999999999998</v>
      </c>
      <c r="E23" s="49">
        <v>287.39999999999998</v>
      </c>
      <c r="F23" s="29"/>
      <c r="G23" s="29"/>
    </row>
    <row r="24" spans="1:12" s="18" customFormat="1">
      <c r="A24" s="21" t="s">
        <v>4</v>
      </c>
      <c r="B24" s="36" t="s">
        <v>3</v>
      </c>
      <c r="C24" s="26">
        <v>1</v>
      </c>
      <c r="D24" s="26">
        <v>1</v>
      </c>
      <c r="E24" s="26">
        <v>1</v>
      </c>
      <c r="F24" s="29"/>
      <c r="G24" s="29"/>
    </row>
    <row r="25" spans="1:12" s="18" customFormat="1" ht="21.95" customHeight="1">
      <c r="A25" s="21" t="s">
        <v>22</v>
      </c>
      <c r="B25" s="34" t="s">
        <v>23</v>
      </c>
      <c r="C25" s="27">
        <f>C23/C24/12*1000</f>
        <v>100000</v>
      </c>
      <c r="D25" s="27">
        <f>D23*1000/3/D24</f>
        <v>95800</v>
      </c>
      <c r="E25" s="27">
        <f>E23*1000/3/E24</f>
        <v>95800</v>
      </c>
      <c r="F25" s="29"/>
      <c r="G25" s="29"/>
    </row>
    <row r="26" spans="1:12" ht="25.5">
      <c r="A26" s="7" t="s">
        <v>19</v>
      </c>
      <c r="B26" s="34" t="s">
        <v>2</v>
      </c>
      <c r="C26" s="49">
        <v>4500</v>
      </c>
      <c r="D26" s="49">
        <v>1083</v>
      </c>
      <c r="E26" s="49">
        <v>1083</v>
      </c>
    </row>
    <row r="27" spans="1:12">
      <c r="A27" s="10" t="s">
        <v>4</v>
      </c>
      <c r="B27" s="36" t="s">
        <v>3</v>
      </c>
      <c r="C27" s="26">
        <v>6</v>
      </c>
      <c r="D27" s="26">
        <v>6</v>
      </c>
      <c r="E27" s="26">
        <v>6</v>
      </c>
    </row>
    <row r="28" spans="1:12" ht="21.95" customHeight="1">
      <c r="A28" s="10" t="s">
        <v>22</v>
      </c>
      <c r="B28" s="34" t="s">
        <v>23</v>
      </c>
      <c r="C28" s="27">
        <f>C26/C27/12*1000</f>
        <v>62500</v>
      </c>
      <c r="D28" s="27">
        <f>D26*1000/3/D27</f>
        <v>60166.666666666664</v>
      </c>
      <c r="E28" s="27">
        <f>E26*1000/3/E27</f>
        <v>60166.666666666664</v>
      </c>
    </row>
    <row r="29" spans="1:12" ht="25.5">
      <c r="A29" s="5" t="s">
        <v>5</v>
      </c>
      <c r="B29" s="34" t="s">
        <v>2</v>
      </c>
      <c r="C29" s="27">
        <v>600</v>
      </c>
      <c r="D29" s="27">
        <v>136</v>
      </c>
      <c r="E29" s="27">
        <v>136</v>
      </c>
      <c r="F29" s="44" t="s">
        <v>59</v>
      </c>
      <c r="G29" s="44" t="s">
        <v>68</v>
      </c>
      <c r="H29" s="44" t="s">
        <v>65</v>
      </c>
      <c r="I29" s="50" t="s">
        <v>62</v>
      </c>
      <c r="J29" s="50" t="s">
        <v>67</v>
      </c>
      <c r="K29" s="50"/>
      <c r="L29" s="50"/>
    </row>
    <row r="30" spans="1:12" ht="36.75">
      <c r="A30" s="12" t="s">
        <v>6</v>
      </c>
      <c r="B30" s="34" t="s">
        <v>2</v>
      </c>
      <c r="C30" s="27">
        <v>1400</v>
      </c>
      <c r="D30" s="27">
        <v>343.6</v>
      </c>
      <c r="E30" s="27">
        <v>343.6</v>
      </c>
      <c r="F30" s="54">
        <v>37.6</v>
      </c>
      <c r="G30" s="54">
        <v>11.6</v>
      </c>
      <c r="H30" s="55">
        <v>294.39999999999998</v>
      </c>
      <c r="I30" s="50"/>
      <c r="J30" s="50"/>
      <c r="K30" s="50"/>
      <c r="L30" s="50"/>
    </row>
    <row r="31" spans="1:12" ht="25.5">
      <c r="A31" s="12" t="s">
        <v>7</v>
      </c>
      <c r="B31" s="34" t="s">
        <v>2</v>
      </c>
      <c r="C31" s="27">
        <v>20</v>
      </c>
      <c r="D31" s="27">
        <v>0</v>
      </c>
      <c r="E31" s="27">
        <v>0</v>
      </c>
    </row>
    <row r="32" spans="1:12" ht="36.75">
      <c r="A32" s="12" t="s">
        <v>8</v>
      </c>
      <c r="B32" s="34" t="s">
        <v>2</v>
      </c>
      <c r="C32" s="27">
        <v>330</v>
      </c>
      <c r="D32" s="27">
        <v>0</v>
      </c>
      <c r="E32" s="27">
        <v>0</v>
      </c>
    </row>
    <row r="33" spans="1:5" ht="38.25" customHeight="1">
      <c r="A33" s="12" t="s">
        <v>9</v>
      </c>
      <c r="B33" s="34" t="s">
        <v>2</v>
      </c>
      <c r="C33" s="27">
        <v>350</v>
      </c>
      <c r="D33" s="27">
        <v>257.39999999999998</v>
      </c>
      <c r="E33" s="27">
        <v>257.39999999999998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K33"/>
  <sheetViews>
    <sheetView topLeftCell="A11" workbookViewId="0">
      <selection activeCell="F30" sqref="F30:J30"/>
    </sheetView>
  </sheetViews>
  <sheetFormatPr defaultColWidth="9.140625" defaultRowHeight="20.25"/>
  <cols>
    <col min="1" max="1" width="69.42578125" style="2" customWidth="1"/>
    <col min="2" max="2" width="9.140625" style="3"/>
    <col min="3" max="3" width="13.140625" style="31" customWidth="1"/>
    <col min="4" max="4" width="12" style="31" customWidth="1"/>
    <col min="5" max="5" width="13.28515625" style="31" customWidth="1"/>
    <col min="6" max="6" width="8.140625" style="29" customWidth="1"/>
    <col min="7" max="7" width="12" style="29" customWidth="1"/>
    <col min="8" max="16384" width="9.140625" style="2"/>
  </cols>
  <sheetData>
    <row r="1" spans="1:7">
      <c r="A1" s="58" t="s">
        <v>12</v>
      </c>
      <c r="B1" s="58"/>
      <c r="C1" s="58"/>
      <c r="D1" s="58"/>
      <c r="E1" s="58"/>
    </row>
    <row r="2" spans="1:7">
      <c r="A2" s="58" t="s">
        <v>63</v>
      </c>
      <c r="B2" s="58"/>
      <c r="C2" s="58"/>
      <c r="D2" s="58"/>
      <c r="E2" s="58"/>
    </row>
    <row r="3" spans="1:7">
      <c r="A3" s="1"/>
    </row>
    <row r="4" spans="1:7" ht="40.5" customHeight="1">
      <c r="A4" s="65" t="s">
        <v>34</v>
      </c>
      <c r="B4" s="65"/>
      <c r="C4" s="65"/>
      <c r="D4" s="65"/>
      <c r="E4" s="65"/>
    </row>
    <row r="5" spans="1:7" ht="15.75" customHeight="1">
      <c r="A5" s="60" t="s">
        <v>13</v>
      </c>
      <c r="B5" s="60"/>
      <c r="C5" s="60"/>
      <c r="D5" s="60"/>
      <c r="E5" s="60"/>
    </row>
    <row r="6" spans="1:7">
      <c r="A6" s="4"/>
    </row>
    <row r="7" spans="1:7">
      <c r="A7" s="13" t="s">
        <v>14</v>
      </c>
    </row>
    <row r="8" spans="1:7">
      <c r="A8" s="1"/>
    </row>
    <row r="9" spans="1:7">
      <c r="A9" s="61" t="s">
        <v>24</v>
      </c>
      <c r="B9" s="64" t="s">
        <v>15</v>
      </c>
      <c r="C9" s="63" t="s">
        <v>58</v>
      </c>
      <c r="D9" s="63"/>
      <c r="E9" s="63"/>
    </row>
    <row r="10" spans="1:7" ht="40.5">
      <c r="A10" s="61"/>
      <c r="B10" s="64"/>
      <c r="C10" s="32" t="s">
        <v>16</v>
      </c>
      <c r="D10" s="32" t="s">
        <v>17</v>
      </c>
      <c r="E10" s="33" t="s">
        <v>11</v>
      </c>
    </row>
    <row r="11" spans="1:7">
      <c r="A11" s="5" t="s">
        <v>18</v>
      </c>
      <c r="B11" s="6" t="s">
        <v>10</v>
      </c>
      <c r="C11" s="27">
        <v>154</v>
      </c>
      <c r="D11" s="27">
        <v>154</v>
      </c>
      <c r="E11" s="27">
        <v>154</v>
      </c>
    </row>
    <row r="12" spans="1:7" ht="25.5">
      <c r="A12" s="10" t="s">
        <v>20</v>
      </c>
      <c r="B12" s="6" t="s">
        <v>2</v>
      </c>
      <c r="C12" s="27">
        <f>(C13-C32)/C11</f>
        <v>888.7467532467532</v>
      </c>
      <c r="D12" s="27">
        <f t="shared" ref="D12:E12" si="0">(D13-D32)/D11</f>
        <v>233.8896103896104</v>
      </c>
      <c r="E12" s="27">
        <f t="shared" si="0"/>
        <v>233.8896103896104</v>
      </c>
      <c r="G12" s="29" t="s">
        <v>27</v>
      </c>
    </row>
    <row r="13" spans="1:7" ht="25.5">
      <c r="A13" s="5" t="s">
        <v>71</v>
      </c>
      <c r="B13" s="6" t="s">
        <v>2</v>
      </c>
      <c r="C13" s="27">
        <f>C15+C29+C30+C31+C32+C33</f>
        <v>137617</v>
      </c>
      <c r="D13" s="27">
        <f>D15+D29+D30+D31+D32+D33</f>
        <v>36019</v>
      </c>
      <c r="E13" s="27">
        <f>E15+E29+E30+E31+E32+E33</f>
        <v>36019</v>
      </c>
    </row>
    <row r="14" spans="1:7">
      <c r="A14" s="8" t="s">
        <v>0</v>
      </c>
      <c r="B14" s="9"/>
      <c r="C14" s="27">
        <v>0</v>
      </c>
      <c r="D14" s="27">
        <f t="shared" ref="D14" si="1">C14</f>
        <v>0</v>
      </c>
      <c r="E14" s="27">
        <v>0</v>
      </c>
      <c r="G14" s="31"/>
    </row>
    <row r="15" spans="1:7" ht="25.5">
      <c r="A15" s="5" t="s">
        <v>72</v>
      </c>
      <c r="B15" s="6" t="s">
        <v>2</v>
      </c>
      <c r="C15" s="43">
        <f>C17+C20+C23+C26</f>
        <v>113620</v>
      </c>
      <c r="D15" s="43">
        <f t="shared" ref="D15:E15" si="2">D17+D20+D23+D26</f>
        <v>28667.1</v>
      </c>
      <c r="E15" s="43">
        <f t="shared" si="2"/>
        <v>28667.1</v>
      </c>
    </row>
    <row r="16" spans="1:7">
      <c r="A16" s="8" t="s">
        <v>1</v>
      </c>
      <c r="B16" s="9"/>
      <c r="C16" s="26"/>
      <c r="D16" s="26"/>
      <c r="E16" s="26"/>
    </row>
    <row r="17" spans="1:11" s="18" customFormat="1" ht="25.5">
      <c r="A17" s="20" t="s">
        <v>25</v>
      </c>
      <c r="B17" s="17" t="s">
        <v>2</v>
      </c>
      <c r="C17" s="49">
        <v>9320</v>
      </c>
      <c r="D17" s="49">
        <v>2526.1999999999998</v>
      </c>
      <c r="E17" s="49">
        <v>2526.1999999999998</v>
      </c>
      <c r="F17" s="29"/>
      <c r="G17" s="29"/>
    </row>
    <row r="18" spans="1:11" s="18" customFormat="1">
      <c r="A18" s="21" t="s">
        <v>4</v>
      </c>
      <c r="B18" s="22" t="s">
        <v>3</v>
      </c>
      <c r="C18" s="26">
        <v>3</v>
      </c>
      <c r="D18" s="26">
        <v>3</v>
      </c>
      <c r="E18" s="26">
        <v>3</v>
      </c>
      <c r="F18" s="29"/>
      <c r="G18" s="29"/>
    </row>
    <row r="19" spans="1:11" s="18" customFormat="1" ht="21.95" customHeight="1">
      <c r="A19" s="21" t="s">
        <v>22</v>
      </c>
      <c r="B19" s="17" t="s">
        <v>23</v>
      </c>
      <c r="C19" s="27">
        <f>C17/C18/12*1000</f>
        <v>258888.88888888885</v>
      </c>
      <c r="D19" s="27">
        <f>D17*1000/3/D18</f>
        <v>280688.88888888888</v>
      </c>
      <c r="E19" s="27">
        <f>E17*1000/3/E18</f>
        <v>280688.88888888888</v>
      </c>
      <c r="F19" s="29"/>
      <c r="G19" s="29"/>
    </row>
    <row r="20" spans="1:11" s="18" customFormat="1" ht="25.5">
      <c r="A20" s="20" t="s">
        <v>26</v>
      </c>
      <c r="B20" s="17" t="s">
        <v>2</v>
      </c>
      <c r="C20" s="49">
        <v>84000</v>
      </c>
      <c r="D20" s="49">
        <v>21013.200000000001</v>
      </c>
      <c r="E20" s="49">
        <v>21013.200000000001</v>
      </c>
      <c r="F20" s="29"/>
      <c r="G20" s="29"/>
    </row>
    <row r="21" spans="1:11" s="18" customFormat="1">
      <c r="A21" s="21" t="s">
        <v>4</v>
      </c>
      <c r="B21" s="22" t="s">
        <v>3</v>
      </c>
      <c r="C21" s="26">
        <v>29</v>
      </c>
      <c r="D21" s="26">
        <v>29</v>
      </c>
      <c r="E21" s="26">
        <v>29</v>
      </c>
      <c r="F21" s="29"/>
      <c r="G21" s="29"/>
    </row>
    <row r="22" spans="1:11" ht="21.95" customHeight="1">
      <c r="A22" s="10" t="s">
        <v>22</v>
      </c>
      <c r="B22" s="6" t="s">
        <v>23</v>
      </c>
      <c r="C22" s="27">
        <f>C20/C21/12*1000</f>
        <v>241379.31034482759</v>
      </c>
      <c r="D22" s="27">
        <f>D20*1000/3/D21</f>
        <v>241531.03448275861</v>
      </c>
      <c r="E22" s="27">
        <f>E20*1000/3/E21</f>
        <v>241531.03448275861</v>
      </c>
    </row>
    <row r="23" spans="1:11" ht="39">
      <c r="A23" s="14" t="s">
        <v>21</v>
      </c>
      <c r="B23" s="6" t="s">
        <v>2</v>
      </c>
      <c r="C23" s="49">
        <v>6100</v>
      </c>
      <c r="D23" s="49">
        <v>1528.1</v>
      </c>
      <c r="E23" s="49">
        <v>1528.1</v>
      </c>
    </row>
    <row r="24" spans="1:11">
      <c r="A24" s="10" t="s">
        <v>4</v>
      </c>
      <c r="B24" s="11" t="s">
        <v>3</v>
      </c>
      <c r="C24" s="26">
        <v>4</v>
      </c>
      <c r="D24" s="26">
        <v>4</v>
      </c>
      <c r="E24" s="26">
        <v>4</v>
      </c>
    </row>
    <row r="25" spans="1:11" ht="21.95" customHeight="1">
      <c r="A25" s="10" t="s">
        <v>22</v>
      </c>
      <c r="B25" s="6" t="s">
        <v>23</v>
      </c>
      <c r="C25" s="27">
        <f>C23/C24/12*1000</f>
        <v>127083.33333333333</v>
      </c>
      <c r="D25" s="27">
        <f>D23*1000/3/D24</f>
        <v>127341.66666666667</v>
      </c>
      <c r="E25" s="27">
        <f>E23*1000/3/E24</f>
        <v>127341.66666666667</v>
      </c>
    </row>
    <row r="26" spans="1:11" ht="25.5">
      <c r="A26" s="7" t="s">
        <v>19</v>
      </c>
      <c r="B26" s="6" t="s">
        <v>2</v>
      </c>
      <c r="C26" s="49">
        <v>14200</v>
      </c>
      <c r="D26" s="49">
        <v>3599.6</v>
      </c>
      <c r="E26" s="49">
        <v>3599.6</v>
      </c>
    </row>
    <row r="27" spans="1:11">
      <c r="A27" s="10" t="s">
        <v>4</v>
      </c>
      <c r="B27" s="11" t="s">
        <v>3</v>
      </c>
      <c r="C27" s="26">
        <v>22</v>
      </c>
      <c r="D27" s="26">
        <v>22</v>
      </c>
      <c r="E27" s="26">
        <v>22</v>
      </c>
    </row>
    <row r="28" spans="1:11" ht="21.95" customHeight="1">
      <c r="A28" s="10" t="s">
        <v>22</v>
      </c>
      <c r="B28" s="6" t="s">
        <v>23</v>
      </c>
      <c r="C28" s="27">
        <f>C26/C27/12*1000</f>
        <v>53787.878787878792</v>
      </c>
      <c r="D28" s="27">
        <f>D26*1000/3/D27</f>
        <v>54539.393939393944</v>
      </c>
      <c r="E28" s="27">
        <f>E26*1000/3/E27</f>
        <v>54539.393939393944</v>
      </c>
      <c r="F28" s="44"/>
      <c r="G28" s="44"/>
      <c r="H28" s="44"/>
      <c r="I28" s="50"/>
      <c r="J28" s="50"/>
      <c r="K28" s="50"/>
    </row>
    <row r="29" spans="1:11" ht="25.5">
      <c r="A29" s="5" t="s">
        <v>5</v>
      </c>
      <c r="B29" s="6" t="s">
        <v>2</v>
      </c>
      <c r="C29" s="43">
        <v>11300</v>
      </c>
      <c r="D29" s="43">
        <v>2835.2</v>
      </c>
      <c r="E29" s="43">
        <v>2835.2</v>
      </c>
      <c r="F29" s="44" t="s">
        <v>59</v>
      </c>
      <c r="G29" s="44" t="s">
        <v>68</v>
      </c>
      <c r="H29" s="44" t="s">
        <v>65</v>
      </c>
      <c r="I29" s="50" t="s">
        <v>62</v>
      </c>
      <c r="J29" s="50" t="s">
        <v>67</v>
      </c>
      <c r="K29" s="50"/>
    </row>
    <row r="30" spans="1:11" ht="36.75">
      <c r="A30" s="12" t="s">
        <v>6</v>
      </c>
      <c r="B30" s="6" t="s">
        <v>2</v>
      </c>
      <c r="C30" s="27">
        <v>5027</v>
      </c>
      <c r="D30" s="27">
        <v>3317.7</v>
      </c>
      <c r="E30" s="27">
        <v>3317.7</v>
      </c>
      <c r="F30" s="54">
        <v>68.8</v>
      </c>
      <c r="G30" s="54">
        <v>361.6</v>
      </c>
      <c r="H30" s="55">
        <v>2818.4</v>
      </c>
      <c r="I30" s="55">
        <v>22.9</v>
      </c>
      <c r="J30" s="55">
        <v>46</v>
      </c>
    </row>
    <row r="31" spans="1:11" ht="25.5">
      <c r="A31" s="12" t="s">
        <v>7</v>
      </c>
      <c r="B31" s="6" t="s">
        <v>2</v>
      </c>
      <c r="C31" s="27">
        <v>200</v>
      </c>
      <c r="D31" s="27">
        <v>0</v>
      </c>
      <c r="E31" s="27">
        <v>0</v>
      </c>
    </row>
    <row r="32" spans="1:11" ht="36.75">
      <c r="A32" s="12" t="s">
        <v>8</v>
      </c>
      <c r="B32" s="6" t="s">
        <v>2</v>
      </c>
      <c r="C32" s="27">
        <v>750</v>
      </c>
      <c r="D32" s="27">
        <v>0</v>
      </c>
      <c r="E32" s="27">
        <v>0</v>
      </c>
    </row>
    <row r="33" spans="1:5" ht="38.25" customHeight="1">
      <c r="A33" s="12" t="s">
        <v>9</v>
      </c>
      <c r="B33" s="6" t="s">
        <v>2</v>
      </c>
      <c r="C33" s="27">
        <v>6720</v>
      </c>
      <c r="D33" s="27">
        <v>1199</v>
      </c>
      <c r="E33" s="27">
        <v>1199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J33"/>
  <sheetViews>
    <sheetView topLeftCell="A11" workbookViewId="0">
      <selection activeCell="F30" sqref="F30:H30"/>
    </sheetView>
  </sheetViews>
  <sheetFormatPr defaultColWidth="9.140625" defaultRowHeight="20.25"/>
  <cols>
    <col min="1" max="1" width="69.42578125" style="2" customWidth="1"/>
    <col min="2" max="2" width="9.140625" style="3"/>
    <col min="3" max="3" width="13.5703125" style="31" customWidth="1"/>
    <col min="4" max="4" width="12" style="31" customWidth="1"/>
    <col min="5" max="5" width="14.7109375" style="37" customWidth="1"/>
    <col min="6" max="6" width="5.85546875" style="29" bestFit="1" customWidth="1"/>
    <col min="7" max="7" width="12" style="2" customWidth="1"/>
    <col min="8" max="16384" width="9.140625" style="2"/>
  </cols>
  <sheetData>
    <row r="1" spans="1:7">
      <c r="A1" s="58" t="s">
        <v>12</v>
      </c>
      <c r="B1" s="58"/>
      <c r="C1" s="58"/>
      <c r="D1" s="58"/>
      <c r="E1" s="58"/>
    </row>
    <row r="2" spans="1:7">
      <c r="A2" s="58" t="s">
        <v>63</v>
      </c>
      <c r="B2" s="58"/>
      <c r="C2" s="58"/>
      <c r="D2" s="58"/>
      <c r="E2" s="58"/>
    </row>
    <row r="3" spans="1:7">
      <c r="A3" s="1"/>
    </row>
    <row r="4" spans="1:7" ht="39.75" customHeight="1">
      <c r="A4" s="65" t="s">
        <v>35</v>
      </c>
      <c r="B4" s="65"/>
      <c r="C4" s="65"/>
      <c r="D4" s="65"/>
      <c r="E4" s="65"/>
    </row>
    <row r="5" spans="1:7" ht="15.75" customHeight="1">
      <c r="A5" s="60" t="s">
        <v>13</v>
      </c>
      <c r="B5" s="60"/>
      <c r="C5" s="60"/>
      <c r="D5" s="60"/>
      <c r="E5" s="60"/>
    </row>
    <row r="6" spans="1:7">
      <c r="A6" s="4"/>
    </row>
    <row r="7" spans="1:7">
      <c r="A7" s="13" t="s">
        <v>14</v>
      </c>
    </row>
    <row r="8" spans="1:7">
      <c r="A8" s="1"/>
    </row>
    <row r="9" spans="1:7">
      <c r="A9" s="61" t="s">
        <v>24</v>
      </c>
      <c r="B9" s="64" t="s">
        <v>15</v>
      </c>
      <c r="C9" s="63" t="s">
        <v>58</v>
      </c>
      <c r="D9" s="63"/>
      <c r="E9" s="63"/>
    </row>
    <row r="10" spans="1:7" ht="40.5">
      <c r="A10" s="61"/>
      <c r="B10" s="64"/>
      <c r="C10" s="32" t="s">
        <v>16</v>
      </c>
      <c r="D10" s="32" t="s">
        <v>17</v>
      </c>
      <c r="E10" s="33" t="s">
        <v>11</v>
      </c>
    </row>
    <row r="11" spans="1:7">
      <c r="A11" s="5" t="s">
        <v>18</v>
      </c>
      <c r="B11" s="6" t="s">
        <v>10</v>
      </c>
      <c r="C11" s="43">
        <v>10</v>
      </c>
      <c r="D11" s="43">
        <v>10</v>
      </c>
      <c r="E11" s="43">
        <v>10</v>
      </c>
    </row>
    <row r="12" spans="1:7" ht="25.5">
      <c r="A12" s="10" t="s">
        <v>20</v>
      </c>
      <c r="B12" s="6" t="s">
        <v>2</v>
      </c>
      <c r="C12" s="27">
        <f>(C13-C32)/C11</f>
        <v>2736.7</v>
      </c>
      <c r="D12" s="27">
        <f t="shared" ref="D12:E12" si="0">(D13-D32)/D11</f>
        <v>587</v>
      </c>
      <c r="E12" s="27">
        <f t="shared" si="0"/>
        <v>587</v>
      </c>
      <c r="F12" s="29" t="s">
        <v>27</v>
      </c>
    </row>
    <row r="13" spans="1:7" ht="25.5">
      <c r="A13" s="5" t="s">
        <v>73</v>
      </c>
      <c r="B13" s="6" t="s">
        <v>2</v>
      </c>
      <c r="C13" s="27">
        <f>C15+C29+C30+C31+C32+C33</f>
        <v>27697</v>
      </c>
      <c r="D13" s="27">
        <f>D15+D29+D30+D31+D32+D33</f>
        <v>5870</v>
      </c>
      <c r="E13" s="27">
        <f>E15+E29+E30+E31+E32+E33</f>
        <v>5870</v>
      </c>
    </row>
    <row r="14" spans="1:7">
      <c r="A14" s="8" t="s">
        <v>0</v>
      </c>
      <c r="B14" s="9"/>
      <c r="C14" s="27">
        <v>0</v>
      </c>
      <c r="D14" s="27">
        <f t="shared" ref="D14:D31" si="1">C14</f>
        <v>0</v>
      </c>
      <c r="E14" s="27">
        <v>0</v>
      </c>
      <c r="G14" s="15"/>
    </row>
    <row r="15" spans="1:7" ht="25.5">
      <c r="A15" s="5" t="s">
        <v>74</v>
      </c>
      <c r="B15" s="6" t="s">
        <v>2</v>
      </c>
      <c r="C15" s="43">
        <f>C17+C20+C23+C26</f>
        <v>16700</v>
      </c>
      <c r="D15" s="43">
        <v>3991.2</v>
      </c>
      <c r="E15" s="43">
        <f>E17+E20+E23+E26</f>
        <v>3991.2</v>
      </c>
    </row>
    <row r="16" spans="1:7">
      <c r="A16" s="8" t="s">
        <v>1</v>
      </c>
      <c r="B16" s="9"/>
      <c r="C16" s="26"/>
      <c r="D16" s="26"/>
      <c r="E16" s="26"/>
    </row>
    <row r="17" spans="1:10" s="18" customFormat="1" ht="25.5">
      <c r="A17" s="20" t="s">
        <v>25</v>
      </c>
      <c r="B17" s="17" t="s">
        <v>2</v>
      </c>
      <c r="C17" s="26"/>
      <c r="D17" s="26"/>
      <c r="E17" s="26"/>
      <c r="F17" s="29"/>
    </row>
    <row r="18" spans="1:10" s="18" customFormat="1">
      <c r="A18" s="21" t="s">
        <v>4</v>
      </c>
      <c r="B18" s="22" t="s">
        <v>3</v>
      </c>
      <c r="C18" s="26">
        <v>0</v>
      </c>
      <c r="D18" s="26">
        <v>0</v>
      </c>
      <c r="E18" s="26">
        <v>0</v>
      </c>
      <c r="F18" s="29"/>
    </row>
    <row r="19" spans="1:10" s="18" customFormat="1" ht="21.95" customHeight="1">
      <c r="A19" s="21" t="s">
        <v>22</v>
      </c>
      <c r="B19" s="17" t="s">
        <v>23</v>
      </c>
      <c r="C19" s="26"/>
      <c r="D19" s="26"/>
      <c r="E19" s="26"/>
      <c r="F19" s="29"/>
    </row>
    <row r="20" spans="1:10" s="18" customFormat="1" ht="25.5">
      <c r="A20" s="20" t="s">
        <v>26</v>
      </c>
      <c r="B20" s="17" t="s">
        <v>2</v>
      </c>
      <c r="C20" s="49">
        <v>7300</v>
      </c>
      <c r="D20" s="49">
        <v>1819.7</v>
      </c>
      <c r="E20" s="49">
        <v>1819.7</v>
      </c>
      <c r="F20" s="29"/>
    </row>
    <row r="21" spans="1:10">
      <c r="A21" s="10" t="s">
        <v>4</v>
      </c>
      <c r="B21" s="11" t="s">
        <v>3</v>
      </c>
      <c r="C21" s="26">
        <v>6</v>
      </c>
      <c r="D21" s="26">
        <v>6</v>
      </c>
      <c r="E21" s="26">
        <v>6</v>
      </c>
    </row>
    <row r="22" spans="1:10" ht="21.95" customHeight="1">
      <c r="A22" s="10" t="s">
        <v>22</v>
      </c>
      <c r="B22" s="6" t="s">
        <v>23</v>
      </c>
      <c r="C22" s="27">
        <f>C20/C21/12*1000</f>
        <v>101388.88888888891</v>
      </c>
      <c r="D22" s="27">
        <f>D20*1000/3/D21</f>
        <v>101094.44444444444</v>
      </c>
      <c r="E22" s="27">
        <f>E20*1000/3/E21</f>
        <v>101094.44444444444</v>
      </c>
    </row>
    <row r="23" spans="1:10" ht="39">
      <c r="A23" s="14" t="s">
        <v>21</v>
      </c>
      <c r="B23" s="6" t="s">
        <v>2</v>
      </c>
      <c r="C23" s="49">
        <v>800</v>
      </c>
      <c r="D23" s="49">
        <v>180</v>
      </c>
      <c r="E23" s="49">
        <v>180</v>
      </c>
    </row>
    <row r="24" spans="1:10">
      <c r="A24" s="10" t="s">
        <v>4</v>
      </c>
      <c r="B24" s="11" t="s">
        <v>3</v>
      </c>
      <c r="C24" s="26">
        <v>1</v>
      </c>
      <c r="D24" s="26">
        <v>1</v>
      </c>
      <c r="E24" s="26">
        <v>1</v>
      </c>
    </row>
    <row r="25" spans="1:10" ht="21.95" customHeight="1">
      <c r="A25" s="10" t="s">
        <v>22</v>
      </c>
      <c r="B25" s="6" t="s">
        <v>23</v>
      </c>
      <c r="C25" s="27">
        <f>C23/C24/12*1000</f>
        <v>66666.666666666672</v>
      </c>
      <c r="D25" s="27">
        <f>D23*1000/3/D24</f>
        <v>60000</v>
      </c>
      <c r="E25" s="27">
        <f>E23*1000/3/E24</f>
        <v>60000</v>
      </c>
    </row>
    <row r="26" spans="1:10" ht="25.5">
      <c r="A26" s="7" t="s">
        <v>19</v>
      </c>
      <c r="B26" s="6" t="s">
        <v>2</v>
      </c>
      <c r="C26" s="49">
        <v>8600</v>
      </c>
      <c r="D26" s="49">
        <v>1991.5</v>
      </c>
      <c r="E26" s="49">
        <v>1991.5</v>
      </c>
    </row>
    <row r="27" spans="1:10">
      <c r="A27" s="10" t="s">
        <v>4</v>
      </c>
      <c r="B27" s="11" t="s">
        <v>3</v>
      </c>
      <c r="C27" s="26">
        <v>13</v>
      </c>
      <c r="D27" s="26">
        <v>13</v>
      </c>
      <c r="E27" s="26">
        <v>13</v>
      </c>
    </row>
    <row r="28" spans="1:10" ht="21.95" customHeight="1">
      <c r="A28" s="10" t="s">
        <v>22</v>
      </c>
      <c r="B28" s="6" t="s">
        <v>23</v>
      </c>
      <c r="C28" s="27">
        <f>C26/C27/12*1000</f>
        <v>55128.205128205132</v>
      </c>
      <c r="D28" s="27">
        <f>D26*1000/3/D27</f>
        <v>51064.10256410257</v>
      </c>
      <c r="E28" s="27">
        <f>E26*1000/3/E27</f>
        <v>51064.10256410257</v>
      </c>
    </row>
    <row r="29" spans="1:10" ht="25.5">
      <c r="A29" s="5" t="s">
        <v>5</v>
      </c>
      <c r="B29" s="6" t="s">
        <v>2</v>
      </c>
      <c r="C29" s="27">
        <v>1800</v>
      </c>
      <c r="D29" s="27">
        <v>421</v>
      </c>
      <c r="E29" s="27">
        <v>421</v>
      </c>
      <c r="F29" s="44" t="s">
        <v>59</v>
      </c>
      <c r="G29" s="44" t="s">
        <v>68</v>
      </c>
      <c r="H29" s="44" t="s">
        <v>65</v>
      </c>
      <c r="I29" s="50" t="s">
        <v>62</v>
      </c>
      <c r="J29" s="50" t="s">
        <v>67</v>
      </c>
    </row>
    <row r="30" spans="1:10" ht="36.75">
      <c r="A30" s="12" t="s">
        <v>6</v>
      </c>
      <c r="B30" s="6" t="s">
        <v>2</v>
      </c>
      <c r="C30" s="27">
        <v>7062</v>
      </c>
      <c r="D30" s="27">
        <v>1313.3</v>
      </c>
      <c r="E30" s="27">
        <v>1313.3</v>
      </c>
      <c r="F30" s="54">
        <v>34.799999999999997</v>
      </c>
      <c r="G30" s="55">
        <v>30.3</v>
      </c>
      <c r="H30" s="55">
        <v>1248.2</v>
      </c>
      <c r="I30" s="50"/>
      <c r="J30" s="50"/>
    </row>
    <row r="31" spans="1:10" ht="25.5">
      <c r="A31" s="12" t="s">
        <v>7</v>
      </c>
      <c r="B31" s="6" t="s">
        <v>2</v>
      </c>
      <c r="C31" s="27">
        <v>0</v>
      </c>
      <c r="D31" s="27">
        <f t="shared" si="1"/>
        <v>0</v>
      </c>
      <c r="E31" s="27">
        <v>0</v>
      </c>
    </row>
    <row r="32" spans="1:10" ht="36.75">
      <c r="A32" s="12" t="s">
        <v>8</v>
      </c>
      <c r="B32" s="6" t="s">
        <v>2</v>
      </c>
      <c r="C32" s="27">
        <v>330</v>
      </c>
      <c r="D32" s="27">
        <v>0</v>
      </c>
      <c r="E32" s="27">
        <v>0</v>
      </c>
    </row>
    <row r="33" spans="1:6" ht="38.25" customHeight="1">
      <c r="A33" s="12" t="s">
        <v>9</v>
      </c>
      <c r="B33" s="6" t="s">
        <v>2</v>
      </c>
      <c r="C33" s="27">
        <v>1805</v>
      </c>
      <c r="D33" s="27">
        <v>144.5</v>
      </c>
      <c r="E33" s="27">
        <v>144.5</v>
      </c>
      <c r="F33" s="29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J33"/>
  <sheetViews>
    <sheetView topLeftCell="A11" workbookViewId="0">
      <selection activeCell="G33" sqref="G33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1" customWidth="1"/>
    <col min="5" max="5" width="14.140625" style="31" customWidth="1"/>
    <col min="6" max="6" width="5.7109375" style="29" customWidth="1"/>
    <col min="7" max="7" width="12" style="2" customWidth="1"/>
    <col min="8" max="16384" width="9.140625" style="2"/>
  </cols>
  <sheetData>
    <row r="1" spans="1:7">
      <c r="A1" s="58" t="s">
        <v>12</v>
      </c>
      <c r="B1" s="58"/>
      <c r="C1" s="58"/>
      <c r="D1" s="58"/>
      <c r="E1" s="58"/>
    </row>
    <row r="2" spans="1:7">
      <c r="A2" s="58" t="s">
        <v>63</v>
      </c>
      <c r="B2" s="58"/>
      <c r="C2" s="58"/>
      <c r="D2" s="58"/>
      <c r="E2" s="58"/>
    </row>
    <row r="3" spans="1:7" ht="10.5" customHeight="1">
      <c r="A3" s="1"/>
    </row>
    <row r="4" spans="1:7" ht="54" customHeight="1">
      <c r="A4" s="65" t="s">
        <v>36</v>
      </c>
      <c r="B4" s="65"/>
      <c r="C4" s="65"/>
      <c r="D4" s="65"/>
      <c r="E4" s="65"/>
    </row>
    <row r="5" spans="1:7" ht="21" customHeight="1">
      <c r="A5" s="60" t="s">
        <v>13</v>
      </c>
      <c r="B5" s="60"/>
      <c r="C5" s="60"/>
      <c r="D5" s="60"/>
      <c r="E5" s="60"/>
    </row>
    <row r="6" spans="1:7">
      <c r="A6" s="4"/>
    </row>
    <row r="7" spans="1:7">
      <c r="A7" s="13" t="s">
        <v>14</v>
      </c>
    </row>
    <row r="8" spans="1:7">
      <c r="A8" s="1"/>
    </row>
    <row r="9" spans="1:7">
      <c r="A9" s="61" t="s">
        <v>24</v>
      </c>
      <c r="B9" s="64" t="s">
        <v>15</v>
      </c>
      <c r="C9" s="63" t="s">
        <v>58</v>
      </c>
      <c r="D9" s="63"/>
      <c r="E9" s="63"/>
    </row>
    <row r="10" spans="1:7" ht="40.5">
      <c r="A10" s="61"/>
      <c r="B10" s="64"/>
      <c r="C10" s="32" t="s">
        <v>16</v>
      </c>
      <c r="D10" s="32" t="s">
        <v>17</v>
      </c>
      <c r="E10" s="33" t="s">
        <v>11</v>
      </c>
    </row>
    <row r="11" spans="1:7">
      <c r="A11" s="5" t="s">
        <v>18</v>
      </c>
      <c r="B11" s="6" t="s">
        <v>10</v>
      </c>
      <c r="C11" s="43">
        <v>51</v>
      </c>
      <c r="D11" s="43">
        <v>51</v>
      </c>
      <c r="E11" s="43">
        <v>51</v>
      </c>
    </row>
    <row r="12" spans="1:7" ht="25.5">
      <c r="A12" s="10" t="s">
        <v>20</v>
      </c>
      <c r="B12" s="6" t="s">
        <v>2</v>
      </c>
      <c r="C12" s="27">
        <f>(C13-C32)/C11</f>
        <v>1482.6078431372548</v>
      </c>
      <c r="D12" s="27">
        <f t="shared" ref="D12:E12" si="0">(D13-D32)/D11</f>
        <v>387.84313725490193</v>
      </c>
      <c r="E12" s="27">
        <f t="shared" si="0"/>
        <v>387.84313725490193</v>
      </c>
      <c r="F12" s="29" t="s">
        <v>28</v>
      </c>
    </row>
    <row r="13" spans="1:7" ht="25.5">
      <c r="A13" s="5" t="s">
        <v>75</v>
      </c>
      <c r="B13" s="6" t="s">
        <v>2</v>
      </c>
      <c r="C13" s="43">
        <f>C15+C29+C30+C31+C32+C33</f>
        <v>76363</v>
      </c>
      <c r="D13" s="43">
        <f>D15+D29+D30+D31+D32+D33</f>
        <v>19780</v>
      </c>
      <c r="E13" s="43">
        <f>E15+E29+E30+E31+E32+E33</f>
        <v>19780</v>
      </c>
    </row>
    <row r="14" spans="1:7">
      <c r="A14" s="8" t="s">
        <v>0</v>
      </c>
      <c r="B14" s="9"/>
      <c r="C14" s="27">
        <v>0</v>
      </c>
      <c r="D14" s="27">
        <f t="shared" ref="D14:D31" si="1">C14</f>
        <v>0</v>
      </c>
      <c r="E14" s="27">
        <v>0</v>
      </c>
      <c r="G14" s="15"/>
    </row>
    <row r="15" spans="1:7" ht="25.5">
      <c r="A15" s="5" t="s">
        <v>76</v>
      </c>
      <c r="B15" s="6" t="s">
        <v>2</v>
      </c>
      <c r="C15" s="43">
        <f>C17+C20+C23+C26</f>
        <v>59635</v>
      </c>
      <c r="D15" s="43">
        <f t="shared" ref="D15:E15" si="2">D17+D20+D23+D26</f>
        <v>14919.699999999999</v>
      </c>
      <c r="E15" s="43">
        <f t="shared" si="2"/>
        <v>14919.699999999999</v>
      </c>
    </row>
    <row r="16" spans="1:7">
      <c r="A16" s="8" t="s">
        <v>1</v>
      </c>
      <c r="B16" s="9"/>
      <c r="C16" s="25"/>
      <c r="D16" s="25"/>
      <c r="E16" s="25"/>
    </row>
    <row r="17" spans="1:10" s="18" customFormat="1" ht="25.5">
      <c r="A17" s="20" t="s">
        <v>25</v>
      </c>
      <c r="B17" s="17" t="s">
        <v>2</v>
      </c>
      <c r="C17" s="25">
        <v>3600</v>
      </c>
      <c r="D17" s="25">
        <v>895.9</v>
      </c>
      <c r="E17" s="25">
        <v>895.9</v>
      </c>
      <c r="F17" s="29"/>
    </row>
    <row r="18" spans="1:10" s="18" customFormat="1">
      <c r="A18" s="21" t="s">
        <v>4</v>
      </c>
      <c r="B18" s="22" t="s">
        <v>3</v>
      </c>
      <c r="C18" s="26">
        <v>2</v>
      </c>
      <c r="D18" s="26">
        <v>2</v>
      </c>
      <c r="E18" s="26">
        <v>2</v>
      </c>
      <c r="F18" s="29"/>
    </row>
    <row r="19" spans="1:10" s="18" customFormat="1" ht="21.95" customHeight="1">
      <c r="A19" s="21" t="s">
        <v>22</v>
      </c>
      <c r="B19" s="17" t="s">
        <v>23</v>
      </c>
      <c r="C19" s="27">
        <f>C17/C18/12*1000</f>
        <v>150000</v>
      </c>
      <c r="D19" s="27">
        <f>D17*1000/3/D18</f>
        <v>149316.66666666666</v>
      </c>
      <c r="E19" s="27">
        <f>E17*1000/3/E18</f>
        <v>149316.66666666666</v>
      </c>
      <c r="F19" s="29"/>
    </row>
    <row r="20" spans="1:10" s="18" customFormat="1" ht="25.5">
      <c r="A20" s="20" t="s">
        <v>26</v>
      </c>
      <c r="B20" s="17" t="s">
        <v>2</v>
      </c>
      <c r="C20" s="51">
        <v>39535</v>
      </c>
      <c r="D20" s="51">
        <v>9922.7999999999993</v>
      </c>
      <c r="E20" s="51">
        <v>9922.7999999999993</v>
      </c>
      <c r="F20" s="29"/>
    </row>
    <row r="21" spans="1:10" s="18" customFormat="1">
      <c r="A21" s="21" t="s">
        <v>4</v>
      </c>
      <c r="B21" s="22" t="s">
        <v>3</v>
      </c>
      <c r="C21" s="26">
        <v>13</v>
      </c>
      <c r="D21" s="26">
        <v>13</v>
      </c>
      <c r="E21" s="26">
        <v>13</v>
      </c>
      <c r="F21" s="29"/>
    </row>
    <row r="22" spans="1:10" ht="21.95" customHeight="1">
      <c r="A22" s="10" t="s">
        <v>22</v>
      </c>
      <c r="B22" s="6" t="s">
        <v>23</v>
      </c>
      <c r="C22" s="27">
        <f>C20/C21/12*1000</f>
        <v>253429.48717948719</v>
      </c>
      <c r="D22" s="27">
        <f>D20*1000/3/D21</f>
        <v>254430.76923076922</v>
      </c>
      <c r="E22" s="27">
        <f>E20*1000/3/E21</f>
        <v>254430.76923076922</v>
      </c>
    </row>
    <row r="23" spans="1:10" ht="39">
      <c r="A23" s="14" t="s">
        <v>21</v>
      </c>
      <c r="B23" s="6" t="s">
        <v>2</v>
      </c>
      <c r="C23" s="51">
        <v>5200</v>
      </c>
      <c r="D23" s="51">
        <v>1298.0999999999999</v>
      </c>
      <c r="E23" s="51">
        <v>1298.0999999999999</v>
      </c>
    </row>
    <row r="24" spans="1:10">
      <c r="A24" s="10" t="s">
        <v>4</v>
      </c>
      <c r="B24" s="11" t="s">
        <v>3</v>
      </c>
      <c r="C24" s="26">
        <v>3</v>
      </c>
      <c r="D24" s="26">
        <v>3</v>
      </c>
      <c r="E24" s="26">
        <v>3</v>
      </c>
    </row>
    <row r="25" spans="1:10" ht="21.95" customHeight="1">
      <c r="A25" s="10" t="s">
        <v>22</v>
      </c>
      <c r="B25" s="6" t="s">
        <v>23</v>
      </c>
      <c r="C25" s="27">
        <f>C23/C24/12*1000</f>
        <v>144444.44444444444</v>
      </c>
      <c r="D25" s="27">
        <f>D23*1000/3/D24</f>
        <v>144233.33333333334</v>
      </c>
      <c r="E25" s="27">
        <f>E23*1000/3/E24</f>
        <v>144233.33333333334</v>
      </c>
    </row>
    <row r="26" spans="1:10" ht="25.5">
      <c r="A26" s="7" t="s">
        <v>19</v>
      </c>
      <c r="B26" s="6" t="s">
        <v>2</v>
      </c>
      <c r="C26" s="51">
        <v>11300</v>
      </c>
      <c r="D26" s="51">
        <v>2802.9</v>
      </c>
      <c r="E26" s="51">
        <v>2802.9</v>
      </c>
    </row>
    <row r="27" spans="1:10">
      <c r="A27" s="10" t="s">
        <v>4</v>
      </c>
      <c r="B27" s="11" t="s">
        <v>3</v>
      </c>
      <c r="C27" s="26">
        <v>14</v>
      </c>
      <c r="D27" s="26">
        <v>14</v>
      </c>
      <c r="E27" s="26">
        <v>14</v>
      </c>
    </row>
    <row r="28" spans="1:10" ht="21.95" customHeight="1">
      <c r="A28" s="10" t="s">
        <v>22</v>
      </c>
      <c r="B28" s="6" t="s">
        <v>23</v>
      </c>
      <c r="C28" s="27">
        <f>C26/C27/12*1000</f>
        <v>67261.904761904763</v>
      </c>
      <c r="D28" s="27">
        <f>D26*1000/3/D27</f>
        <v>66735.71428571429</v>
      </c>
      <c r="E28" s="27">
        <f>E26*1000/3/E27</f>
        <v>66735.71428571429</v>
      </c>
    </row>
    <row r="29" spans="1:10" ht="25.5">
      <c r="A29" s="5" t="s">
        <v>5</v>
      </c>
      <c r="B29" s="6" t="s">
        <v>2</v>
      </c>
      <c r="C29" s="25">
        <v>3040</v>
      </c>
      <c r="D29" s="25">
        <v>1563.1</v>
      </c>
      <c r="E29" s="25">
        <v>1563.1</v>
      </c>
    </row>
    <row r="30" spans="1:10" ht="36.75">
      <c r="A30" s="12" t="s">
        <v>6</v>
      </c>
      <c r="B30" s="6" t="s">
        <v>2</v>
      </c>
      <c r="C30" s="27">
        <v>10264</v>
      </c>
      <c r="D30" s="27">
        <v>3132.3</v>
      </c>
      <c r="E30" s="27">
        <v>3132.3</v>
      </c>
    </row>
    <row r="31" spans="1:10" ht="25.5">
      <c r="A31" s="12" t="s">
        <v>7</v>
      </c>
      <c r="B31" s="6" t="s">
        <v>2</v>
      </c>
      <c r="C31" s="27">
        <v>0</v>
      </c>
      <c r="D31" s="27">
        <f t="shared" si="1"/>
        <v>0</v>
      </c>
      <c r="E31" s="27">
        <v>0</v>
      </c>
      <c r="F31" s="44" t="s">
        <v>59</v>
      </c>
      <c r="G31" s="44" t="s">
        <v>68</v>
      </c>
      <c r="H31" s="44" t="s">
        <v>65</v>
      </c>
      <c r="I31" s="50" t="s">
        <v>62</v>
      </c>
      <c r="J31" s="50" t="s">
        <v>67</v>
      </c>
    </row>
    <row r="32" spans="1:10" ht="36.75">
      <c r="A32" s="12" t="s">
        <v>8</v>
      </c>
      <c r="B32" s="6" t="s">
        <v>2</v>
      </c>
      <c r="C32" s="27">
        <v>750</v>
      </c>
      <c r="D32" s="27">
        <v>0</v>
      </c>
      <c r="E32" s="27">
        <v>0</v>
      </c>
      <c r="F32" s="54">
        <v>172.3</v>
      </c>
      <c r="G32" s="55">
        <v>345.5</v>
      </c>
      <c r="H32" s="55">
        <v>2614.5</v>
      </c>
      <c r="I32" s="55">
        <v>0</v>
      </c>
      <c r="J32" s="55">
        <v>0</v>
      </c>
    </row>
    <row r="33" spans="1:5" ht="38.25" customHeight="1">
      <c r="A33" s="12" t="s">
        <v>9</v>
      </c>
      <c r="B33" s="6" t="s">
        <v>2</v>
      </c>
      <c r="C33" s="27">
        <v>2674</v>
      </c>
      <c r="D33" s="27">
        <v>164.9</v>
      </c>
      <c r="E33" s="27">
        <v>164.9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31</vt:i4>
      </vt:variant>
    </vt:vector>
  </HeadingPairs>
  <TitlesOfParts>
    <vt:vector size="31" baseType="lpstr">
      <vt:lpstr>Свод</vt:lpstr>
      <vt:lpstr>СШ №1</vt:lpstr>
      <vt:lpstr>СШ №2</vt:lpstr>
      <vt:lpstr>СШ №3</vt:lpstr>
      <vt:lpstr>СШ Серикова</vt:lpstr>
      <vt:lpstr>Алматинская НШ</vt:lpstr>
      <vt:lpstr>аксай</vt:lpstr>
      <vt:lpstr>речная</vt:lpstr>
      <vt:lpstr>жаныспай</vt:lpstr>
      <vt:lpstr>иглик</vt:lpstr>
      <vt:lpstr>ковыльный</vt:lpstr>
      <vt:lpstr>калачи</vt:lpstr>
      <vt:lpstr>курский</vt:lpstr>
      <vt:lpstr>каракол</vt:lpstr>
      <vt:lpstr>орловка</vt:lpstr>
      <vt:lpstr>знаменка</vt:lpstr>
      <vt:lpstr>заречный</vt:lpstr>
      <vt:lpstr>Раздольное</vt:lpstr>
      <vt:lpstr>двуречный</vt:lpstr>
      <vt:lpstr>Интернациональный</vt:lpstr>
      <vt:lpstr>кумайская</vt:lpstr>
      <vt:lpstr>московская</vt:lpstr>
      <vt:lpstr>мирненская</vt:lpstr>
      <vt:lpstr>свободненская</vt:lpstr>
      <vt:lpstr>ейский</vt:lpstr>
      <vt:lpstr>сурган</vt:lpstr>
      <vt:lpstr>юбилейное</vt:lpstr>
      <vt:lpstr>бузулукская</vt:lpstr>
      <vt:lpstr>ярославка</vt:lpstr>
      <vt:lpstr>красивое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2020-04-18T06:40:11Z</dcterms:modified>
</cp:coreProperties>
</file>