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вод" sheetId="48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Раздольное" sheetId="24" r:id="rId18"/>
    <sheet name="двуречный" sheetId="27" r:id="rId19"/>
    <sheet name="Интернациональный" sheetId="28" r:id="rId20"/>
    <sheet name="кумайская" sheetId="29" r:id="rId21"/>
    <sheet name="московская" sheetId="30" r:id="rId22"/>
    <sheet name="Биртальская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  <sheet name="Лист1" sheetId="47" r:id="rId3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/>
  <c r="E13" i="34"/>
  <c r="D28" i="37"/>
  <c r="D25"/>
  <c r="D22"/>
  <c r="D19"/>
  <c r="D28" i="36"/>
  <c r="D22"/>
  <c r="D19"/>
  <c r="D28" i="35"/>
  <c r="D25"/>
  <c r="D22"/>
  <c r="D19"/>
  <c r="D28" i="46"/>
  <c r="D25"/>
  <c r="D22"/>
  <c r="D19"/>
  <c r="E28" i="34"/>
  <c r="E19"/>
  <c r="E22"/>
  <c r="E25"/>
  <c r="D25"/>
  <c r="D22"/>
  <c r="D19"/>
  <c r="D28" i="33"/>
  <c r="D25"/>
  <c r="D22"/>
  <c r="D28" i="32"/>
  <c r="D25"/>
  <c r="D22"/>
  <c r="D19"/>
  <c r="D28" i="31"/>
  <c r="D25"/>
  <c r="D22"/>
  <c r="D28" i="30"/>
  <c r="D25"/>
  <c r="D22"/>
  <c r="D19"/>
  <c r="D28" i="29"/>
  <c r="D25"/>
  <c r="D22"/>
  <c r="D19"/>
  <c r="D28" i="28"/>
  <c r="D25"/>
  <c r="D22"/>
  <c r="D19"/>
  <c r="D28" i="27"/>
  <c r="D25"/>
  <c r="D22"/>
  <c r="D19"/>
  <c r="D28" i="24"/>
  <c r="D22"/>
  <c r="D19"/>
  <c r="D28" i="23"/>
  <c r="D25"/>
  <c r="D22"/>
  <c r="D19"/>
  <c r="D28" i="26"/>
  <c r="D25"/>
  <c r="D22"/>
  <c r="D19"/>
  <c r="D28" i="22"/>
  <c r="D25"/>
  <c r="D22"/>
  <c r="D19"/>
  <c r="C13" i="21"/>
  <c r="D28"/>
  <c r="D25"/>
  <c r="D22"/>
  <c r="D19"/>
  <c r="D28" i="20"/>
  <c r="D25"/>
  <c r="D22"/>
  <c r="D19"/>
  <c r="D28" i="19"/>
  <c r="D22"/>
  <c r="D15"/>
  <c r="D28" i="18"/>
  <c r="D25"/>
  <c r="D22"/>
  <c r="D19"/>
  <c r="D28" i="17"/>
  <c r="D25"/>
  <c r="D22"/>
  <c r="C19"/>
  <c r="D19"/>
  <c r="D28" i="12"/>
  <c r="D25"/>
  <c r="D22"/>
  <c r="D19"/>
  <c r="D28" i="8"/>
  <c r="D25"/>
  <c r="D22"/>
  <c r="D19"/>
  <c r="D15" i="11"/>
  <c r="D28"/>
  <c r="D22"/>
  <c r="D28" i="10"/>
  <c r="D25"/>
  <c r="D22"/>
  <c r="D19"/>
  <c r="D28" i="9"/>
  <c r="E25"/>
  <c r="D25"/>
  <c r="D22"/>
  <c r="D28" i="7"/>
  <c r="D25"/>
  <c r="D22"/>
  <c r="D19"/>
  <c r="D28" i="6"/>
  <c r="D25"/>
  <c r="D22"/>
  <c r="D19"/>
  <c r="D28" i="2"/>
  <c r="D25"/>
  <c r="D22"/>
  <c r="D19"/>
  <c r="F15" i="12"/>
  <c r="F15" i="18"/>
  <c r="F15" i="17" l="1"/>
  <c r="F15" i="11"/>
  <c r="F15" i="10"/>
  <c r="F15" i="8"/>
  <c r="F15" i="7"/>
  <c r="F13" i="2" l="1"/>
  <c r="F12" s="1"/>
  <c r="F15"/>
  <c r="E28" i="37"/>
  <c r="E25"/>
  <c r="E22"/>
  <c r="E19"/>
  <c r="F15"/>
  <c r="E28" i="36"/>
  <c r="E25"/>
  <c r="E22"/>
  <c r="E19"/>
  <c r="F15"/>
  <c r="E28" i="35"/>
  <c r="E25"/>
  <c r="E22"/>
  <c r="E19"/>
  <c r="F15"/>
  <c r="E28" i="46"/>
  <c r="E25"/>
  <c r="E22"/>
  <c r="E19"/>
  <c r="F15"/>
  <c r="F15" i="34"/>
  <c r="F15" i="9" l="1"/>
  <c r="F13" s="1"/>
  <c r="E28" i="33" l="1"/>
  <c r="E25"/>
  <c r="E22"/>
  <c r="F15"/>
  <c r="E15" i="32"/>
  <c r="E19"/>
  <c r="F15"/>
  <c r="E28"/>
  <c r="E25"/>
  <c r="E22"/>
  <c r="E28" i="31"/>
  <c r="E25"/>
  <c r="E22"/>
  <c r="F15"/>
  <c r="F15" i="30"/>
  <c r="E28"/>
  <c r="E25"/>
  <c r="E22"/>
  <c r="E19"/>
  <c r="E28" i="29"/>
  <c r="E25"/>
  <c r="E22"/>
  <c r="E19"/>
  <c r="F15"/>
  <c r="E28" i="28"/>
  <c r="E25"/>
  <c r="E22"/>
  <c r="E19"/>
  <c r="F15"/>
  <c r="E28" i="27"/>
  <c r="E25"/>
  <c r="E22"/>
  <c r="E19"/>
  <c r="F15"/>
  <c r="E28" i="24"/>
  <c r="E22"/>
  <c r="E19"/>
  <c r="F15"/>
  <c r="E28" i="23"/>
  <c r="E25"/>
  <c r="E22"/>
  <c r="E19"/>
  <c r="F15"/>
  <c r="E28" i="26"/>
  <c r="E25"/>
  <c r="E22"/>
  <c r="E19"/>
  <c r="F15"/>
  <c r="E28" i="22"/>
  <c r="E25"/>
  <c r="E22"/>
  <c r="E19"/>
  <c r="F15"/>
  <c r="E19" i="21"/>
  <c r="E15"/>
  <c r="F15"/>
  <c r="E28"/>
  <c r="E25"/>
  <c r="E22"/>
  <c r="E28" i="20"/>
  <c r="E25"/>
  <c r="E22"/>
  <c r="E19"/>
  <c r="F15"/>
  <c r="E28" i="19"/>
  <c r="E22"/>
  <c r="F15"/>
  <c r="E28" i="17" l="1"/>
  <c r="E25"/>
  <c r="E22"/>
  <c r="E19"/>
  <c r="E28" i="18" l="1"/>
  <c r="E25"/>
  <c r="E22"/>
  <c r="E19"/>
  <c r="E28" i="12"/>
  <c r="E25"/>
  <c r="E22"/>
  <c r="E19"/>
  <c r="E28" i="11"/>
  <c r="E22"/>
  <c r="E25" i="10"/>
  <c r="E28"/>
  <c r="E22"/>
  <c r="E19"/>
  <c r="E15" i="9"/>
  <c r="E28"/>
  <c r="E22"/>
  <c r="E28" i="8"/>
  <c r="E25"/>
  <c r="E22"/>
  <c r="E19"/>
  <c r="E15"/>
  <c r="E25" i="6"/>
  <c r="E19" i="7"/>
  <c r="E22"/>
  <c r="E25"/>
  <c r="E28"/>
  <c r="E15"/>
  <c r="E28" i="6"/>
  <c r="E22"/>
  <c r="E19"/>
  <c r="E28" i="2"/>
  <c r="E25"/>
  <c r="E22"/>
  <c r="E19"/>
  <c r="D33" i="48"/>
  <c r="E33"/>
  <c r="D32"/>
  <c r="E32"/>
  <c r="E31"/>
  <c r="D30"/>
  <c r="E30"/>
  <c r="D29"/>
  <c r="E29"/>
  <c r="D27"/>
  <c r="E27"/>
  <c r="D26"/>
  <c r="E26"/>
  <c r="D24"/>
  <c r="E24"/>
  <c r="D23"/>
  <c r="E23"/>
  <c r="D21"/>
  <c r="E21"/>
  <c r="D20"/>
  <c r="E20"/>
  <c r="E18"/>
  <c r="D17"/>
  <c r="E17"/>
  <c r="D11"/>
  <c r="E11"/>
  <c r="C14"/>
  <c r="C16"/>
  <c r="C17"/>
  <c r="C18"/>
  <c r="C20"/>
  <c r="C21"/>
  <c r="C23"/>
  <c r="C24"/>
  <c r="C26"/>
  <c r="C27"/>
  <c r="C29"/>
  <c r="C30"/>
  <c r="C31"/>
  <c r="C32"/>
  <c r="C33"/>
  <c r="C11"/>
  <c r="C19" i="7"/>
  <c r="C15" i="31"/>
  <c r="D15" i="22"/>
  <c r="D13" s="1"/>
  <c r="C15" i="20"/>
  <c r="C15" i="19"/>
  <c r="C13" s="1"/>
  <c r="C15" i="18"/>
  <c r="C13" s="1"/>
  <c r="D15"/>
  <c r="D13" s="1"/>
  <c r="E15"/>
  <c r="C15" i="17"/>
  <c r="C13" s="1"/>
  <c r="D15"/>
  <c r="D13" s="1"/>
  <c r="E15"/>
  <c r="C15" i="11"/>
  <c r="E15"/>
  <c r="C15" i="10"/>
  <c r="C19"/>
  <c r="C15" i="9"/>
  <c r="C13" s="1"/>
  <c r="C12" s="1"/>
  <c r="C15" i="8"/>
  <c r="C13" s="1"/>
  <c r="C22"/>
  <c r="C15" i="7"/>
  <c r="C13" s="1"/>
  <c r="E13"/>
  <c r="E12" s="1"/>
  <c r="C15" i="6"/>
  <c r="C13" s="1"/>
  <c r="E15"/>
  <c r="E13" s="1"/>
  <c r="D28" i="48" l="1"/>
  <c r="D22"/>
  <c r="D25"/>
  <c r="E22"/>
  <c r="E19"/>
  <c r="E25"/>
  <c r="E28"/>
  <c r="C15" i="2"/>
  <c r="C28" i="37"/>
  <c r="C25"/>
  <c r="C22"/>
  <c r="C19"/>
  <c r="E15"/>
  <c r="D15"/>
  <c r="D13" s="1"/>
  <c r="D12" s="1"/>
  <c r="C15"/>
  <c r="C28" i="36"/>
  <c r="D25"/>
  <c r="C25"/>
  <c r="C22"/>
  <c r="C19"/>
  <c r="E15"/>
  <c r="D15"/>
  <c r="D13" s="1"/>
  <c r="C15"/>
  <c r="C28" i="35"/>
  <c r="C25"/>
  <c r="C22"/>
  <c r="C19"/>
  <c r="E15"/>
  <c r="D15"/>
  <c r="C15"/>
  <c r="C13" s="1"/>
  <c r="C28" i="46"/>
  <c r="C25"/>
  <c r="C22"/>
  <c r="C19"/>
  <c r="E15"/>
  <c r="D15"/>
  <c r="D13" s="1"/>
  <c r="C15"/>
  <c r="C19" i="34"/>
  <c r="D28"/>
  <c r="C28"/>
  <c r="C25"/>
  <c r="C22"/>
  <c r="E15"/>
  <c r="D15"/>
  <c r="D13" s="1"/>
  <c r="C15"/>
  <c r="C28" i="33"/>
  <c r="C25"/>
  <c r="C22"/>
  <c r="E15"/>
  <c r="D15"/>
  <c r="D13" s="1"/>
  <c r="C15"/>
  <c r="C28" i="32"/>
  <c r="C25"/>
  <c r="C22"/>
  <c r="C19"/>
  <c r="D15"/>
  <c r="D13" s="1"/>
  <c r="C15"/>
  <c r="C28" i="31"/>
  <c r="C25"/>
  <c r="C22"/>
  <c r="E15"/>
  <c r="D15"/>
  <c r="C28" i="30" l="1"/>
  <c r="C25"/>
  <c r="C22"/>
  <c r="C19"/>
  <c r="E15"/>
  <c r="D15"/>
  <c r="C15"/>
  <c r="C28" i="29"/>
  <c r="C25"/>
  <c r="C22"/>
  <c r="C19"/>
  <c r="E15"/>
  <c r="D15"/>
  <c r="D13" s="1"/>
  <c r="C15"/>
  <c r="E15" i="28"/>
  <c r="D15"/>
  <c r="D13" s="1"/>
  <c r="C15"/>
  <c r="C28"/>
  <c r="C25"/>
  <c r="C22"/>
  <c r="C19"/>
  <c r="C28" i="27"/>
  <c r="C25"/>
  <c r="C22"/>
  <c r="C19"/>
  <c r="E15"/>
  <c r="D15"/>
  <c r="C15"/>
  <c r="C28" i="24"/>
  <c r="C22"/>
  <c r="C19"/>
  <c r="E15"/>
  <c r="D15"/>
  <c r="D13" s="1"/>
  <c r="C15"/>
  <c r="C13" s="1"/>
  <c r="C28" i="23"/>
  <c r="C25"/>
  <c r="C22"/>
  <c r="C19"/>
  <c r="E15"/>
  <c r="E13" s="1"/>
  <c r="D15"/>
  <c r="D13" s="1"/>
  <c r="C15"/>
  <c r="C28" i="26"/>
  <c r="C25"/>
  <c r="C22"/>
  <c r="C19"/>
  <c r="E15"/>
  <c r="D15"/>
  <c r="D13" s="1"/>
  <c r="C15"/>
  <c r="C28" i="22"/>
  <c r="C25"/>
  <c r="C22"/>
  <c r="C19"/>
  <c r="E15"/>
  <c r="C15"/>
  <c r="C28" i="21"/>
  <c r="C25"/>
  <c r="C22"/>
  <c r="C19"/>
  <c r="D15"/>
  <c r="E15" i="20"/>
  <c r="D15"/>
  <c r="C28"/>
  <c r="C25"/>
  <c r="C22"/>
  <c r="C19"/>
  <c r="C28" i="19"/>
  <c r="E25"/>
  <c r="D25"/>
  <c r="C25"/>
  <c r="C22"/>
  <c r="D16"/>
  <c r="E15"/>
  <c r="D13"/>
  <c r="C28" i="18"/>
  <c r="C25"/>
  <c r="C22"/>
  <c r="C19"/>
  <c r="D16"/>
  <c r="C28" i="17"/>
  <c r="C25"/>
  <c r="C22"/>
  <c r="E15" i="12"/>
  <c r="D15"/>
  <c r="C15"/>
  <c r="C28"/>
  <c r="C25"/>
  <c r="C22"/>
  <c r="C19"/>
  <c r="C28" i="11"/>
  <c r="E25"/>
  <c r="D25"/>
  <c r="C25"/>
  <c r="C22"/>
  <c r="C28" i="10"/>
  <c r="C25"/>
  <c r="C22"/>
  <c r="D15" i="9"/>
  <c r="C28"/>
  <c r="C25"/>
  <c r="C22"/>
  <c r="E13" i="8"/>
  <c r="D15"/>
  <c r="D13" s="1"/>
  <c r="C28"/>
  <c r="C25"/>
  <c r="C19"/>
  <c r="C15" i="48" l="1"/>
  <c r="D13" i="9"/>
  <c r="C28" i="7"/>
  <c r="C25"/>
  <c r="C22"/>
  <c r="D15"/>
  <c r="D13" s="1"/>
  <c r="D15" i="6"/>
  <c r="D13" s="1"/>
  <c r="C28"/>
  <c r="C25"/>
  <c r="C22"/>
  <c r="C19"/>
  <c r="D13" i="2"/>
  <c r="D15" i="10"/>
  <c r="D13" s="1"/>
  <c r="D12" s="1"/>
  <c r="D14" i="37"/>
  <c r="C13"/>
  <c r="D14" i="36"/>
  <c r="C13"/>
  <c r="D12" s="1"/>
  <c r="D31" i="35"/>
  <c r="D13" s="1"/>
  <c r="D12" s="1"/>
  <c r="D14"/>
  <c r="D14" i="46"/>
  <c r="D14" i="34"/>
  <c r="C13"/>
  <c r="D12" s="1"/>
  <c r="D14" i="33"/>
  <c r="C13"/>
  <c r="D12" s="1"/>
  <c r="D14" i="32"/>
  <c r="C13"/>
  <c r="D12" s="1"/>
  <c r="D14" i="31"/>
  <c r="C13"/>
  <c r="D14" i="30"/>
  <c r="C13"/>
  <c r="E13" i="29"/>
  <c r="E12" s="1"/>
  <c r="D14"/>
  <c r="C13"/>
  <c r="D12" s="1"/>
  <c r="D14" i="28"/>
  <c r="C13"/>
  <c r="D12" s="1"/>
  <c r="D31" i="27"/>
  <c r="D13" s="1"/>
  <c r="D14"/>
  <c r="C13"/>
  <c r="D14" i="24"/>
  <c r="D14" i="23"/>
  <c r="C13"/>
  <c r="D12" s="1"/>
  <c r="D15" i="48" l="1"/>
  <c r="D12" i="27"/>
  <c r="C13" i="46"/>
  <c r="D12" s="1"/>
  <c r="E13" i="30"/>
  <c r="C12" i="37"/>
  <c r="E13"/>
  <c r="E12" s="1"/>
  <c r="C12" i="36"/>
  <c r="E13"/>
  <c r="E12" s="1"/>
  <c r="E13" i="35"/>
  <c r="E12" s="1"/>
  <c r="C12"/>
  <c r="E13" i="46"/>
  <c r="E12" s="1"/>
  <c r="E12" i="34"/>
  <c r="C12"/>
  <c r="E13" i="33"/>
  <c r="E12" s="1"/>
  <c r="C12"/>
  <c r="E13" i="32"/>
  <c r="E12" s="1"/>
  <c r="C12"/>
  <c r="E13" i="31"/>
  <c r="C12"/>
  <c r="C12" i="30"/>
  <c r="C12" i="29"/>
  <c r="E13" i="28"/>
  <c r="E12" s="1"/>
  <c r="C12"/>
  <c r="E13" i="27"/>
  <c r="E12" s="1"/>
  <c r="C12"/>
  <c r="E13" i="24"/>
  <c r="E12" s="1"/>
  <c r="E12" i="23"/>
  <c r="C12"/>
  <c r="E12" i="31" l="1"/>
  <c r="D13"/>
  <c r="D12" s="1"/>
  <c r="E12" i="30"/>
  <c r="D13"/>
  <c r="C12" i="46"/>
  <c r="D12" i="24"/>
  <c r="C12"/>
  <c r="D12" i="30" l="1"/>
  <c r="C13" i="22"/>
  <c r="C13" i="20"/>
  <c r="C13" i="12"/>
  <c r="C13" i="11"/>
  <c r="C13" i="10"/>
  <c r="D14" i="6"/>
  <c r="C12" i="7"/>
  <c r="C12" i="6"/>
  <c r="C28" i="2"/>
  <c r="C28" i="48" s="1"/>
  <c r="C25" i="2"/>
  <c r="C25" i="48" s="1"/>
  <c r="C22" i="2"/>
  <c r="C22" i="48" s="1"/>
  <c r="C19" i="2"/>
  <c r="C19" i="48" s="1"/>
  <c r="C13" i="2"/>
  <c r="C12" i="8" l="1"/>
  <c r="C12" i="2"/>
  <c r="D12" i="6"/>
  <c r="C12" i="22"/>
  <c r="C12" i="21"/>
  <c r="C12" i="20"/>
  <c r="C12" i="18"/>
  <c r="C12" i="11"/>
  <c r="C12" i="10"/>
  <c r="C12" i="12"/>
  <c r="D14" i="10" l="1"/>
  <c r="D14" i="9"/>
  <c r="D12" l="1"/>
  <c r="D14" i="8"/>
  <c r="D16"/>
  <c r="D14" i="7"/>
  <c r="D14" i="26"/>
  <c r="E13" i="22"/>
  <c r="E12" s="1"/>
  <c r="D14"/>
  <c r="E13" i="21"/>
  <c r="E12" s="1"/>
  <c r="D14"/>
  <c r="D13"/>
  <c r="D12" s="1"/>
  <c r="E13" i="20"/>
  <c r="E12" s="1"/>
  <c r="D14"/>
  <c r="D13"/>
  <c r="D12" s="1"/>
  <c r="D14" i="19"/>
  <c r="E13" i="18"/>
  <c r="E12" s="1"/>
  <c r="D14"/>
  <c r="D12"/>
  <c r="D14" i="17"/>
  <c r="D16"/>
  <c r="D18" i="48"/>
  <c r="D19" s="1"/>
  <c r="E13" i="12"/>
  <c r="E12" s="1"/>
  <c r="D14"/>
  <c r="D31"/>
  <c r="E13" i="11"/>
  <c r="E12" s="1"/>
  <c r="D14"/>
  <c r="D31"/>
  <c r="D13" s="1"/>
  <c r="E12" i="6"/>
  <c r="E15" i="2"/>
  <c r="D13" i="12" l="1"/>
  <c r="D13" i="48" s="1"/>
  <c r="D31"/>
  <c r="E13" i="2"/>
  <c r="D12"/>
  <c r="D12" i="7"/>
  <c r="D12" i="22"/>
  <c r="D12" i="11"/>
  <c r="D12" i="8"/>
  <c r="D12" i="12" l="1"/>
  <c r="E12" i="2"/>
  <c r="E13" i="9"/>
  <c r="E12" s="1"/>
  <c r="E12" i="8" l="1"/>
  <c r="E13" i="19"/>
  <c r="E12" s="1"/>
  <c r="C13" i="26" l="1"/>
  <c r="C13" i="48" s="1"/>
  <c r="E13" i="26"/>
  <c r="E12" l="1"/>
  <c r="C12"/>
  <c r="D12"/>
  <c r="C12" i="17"/>
  <c r="C12" i="48" s="1"/>
  <c r="C12" i="19"/>
  <c r="D12" l="1"/>
  <c r="D12" i="17"/>
  <c r="E13"/>
  <c r="D12" i="48" l="1"/>
  <c r="E12" i="17"/>
  <c r="E15" i="10"/>
  <c r="E13" l="1"/>
  <c r="E13" i="48" s="1"/>
  <c r="E15"/>
  <c r="E12" i="10" l="1"/>
  <c r="E12" i="48" s="1"/>
</calcChain>
</file>

<file path=xl/sharedStrings.xml><?xml version="1.0" encoding="utf-8"?>
<sst xmlns="http://schemas.openxmlformats.org/spreadsheetml/2006/main" count="1870" uniqueCount="144">
  <si>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</si>
  <si>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</si>
  <si>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</si>
  <si>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</si>
  <si>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</si>
  <si>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</si>
  <si>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</si>
  <si>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</si>
  <si>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</si>
  <si>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</si>
  <si>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</si>
  <si>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</si>
  <si>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</si>
  <si>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</si>
  <si>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</si>
  <si>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</si>
  <si>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</si>
  <si>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</si>
  <si>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</si>
  <si>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</si>
  <si>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</si>
  <si>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</si>
  <si>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</si>
  <si>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</si>
  <si>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</si>
  <si>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</si>
  <si>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</si>
  <si>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</si>
  <si>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</si>
  <si>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</si>
  <si>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</si>
  <si>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</si>
  <si>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</si>
  <si>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</si>
  <si>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</si>
  <si>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</si>
  <si>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</si>
  <si>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</si>
  <si>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</si>
  <si>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</si>
  <si>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</si>
  <si>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</si>
  <si>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</si>
  <si>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</si>
  <si>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</si>
  <si>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</si>
  <si>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</si>
  <si>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</si>
  <si>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</si>
  <si>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</si>
  <si>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</si>
  <si>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</si>
  <si>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</si>
  <si>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</si>
  <si>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</si>
  <si>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</si>
  <si>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</si>
  <si>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</si>
  <si>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2020год</t>
  </si>
  <si>
    <t>связь</t>
  </si>
  <si>
    <t>эл.энергия</t>
  </si>
  <si>
    <t>тепло</t>
  </si>
  <si>
    <t>канализ.</t>
  </si>
  <si>
    <t>3.2. Основной персонал - учителя 109099</t>
  </si>
  <si>
    <t>отопл.</t>
  </si>
  <si>
    <t>канал.</t>
  </si>
  <si>
    <t>вода</t>
  </si>
  <si>
    <t>эл/энергия</t>
  </si>
  <si>
    <t>2020 год</t>
  </si>
  <si>
    <t xml:space="preserve">3. Фонд заработной платы             </t>
  </si>
  <si>
    <t xml:space="preserve">2. Всего расходы, тыс.тенге             </t>
  </si>
  <si>
    <t>по состоянию на "1" июля 2020г.</t>
  </si>
  <si>
    <t>2кв.</t>
  </si>
  <si>
    <t>по состоянию на "1 июля 2020г.</t>
  </si>
  <si>
    <t>в т.ч.2кв.</t>
  </si>
  <si>
    <t>в т.ч. 2кв.</t>
  </si>
  <si>
    <t>в.т.ч.2кв.</t>
  </si>
  <si>
    <t>в.т.ч. 2кв.</t>
  </si>
  <si>
    <t>в т.ч.2 кв.</t>
  </si>
  <si>
    <t>по состоянию на "1" июля  2020 г.</t>
  </si>
  <si>
    <t>в т.ч. 2 кв.</t>
  </si>
  <si>
    <t>по состоянию на "1" июля 2020.</t>
  </si>
  <si>
    <t>в.т.ч.</t>
  </si>
  <si>
    <t>1кв.</t>
  </si>
  <si>
    <t>2 кв.</t>
  </si>
  <si>
    <t>1 кв.</t>
  </si>
  <si>
    <t>2. Всего расходы, тыс.тенге         110400 / 62664,4</t>
  </si>
  <si>
    <t>2. Всего расходы, тыс.тенге        81320 / 47583,4</t>
  </si>
  <si>
    <t>3. Фонд заработной платы           59800 / 35678,6</t>
  </si>
  <si>
    <t>2. Всего расходы, тыс.тенге        64476 / 32273,2</t>
  </si>
  <si>
    <t>3. Фонд заработной платы        40850 / 24113,9</t>
  </si>
  <si>
    <t>3. Фонд заработной платы            160700 / 86549,4</t>
  </si>
  <si>
    <t>2. Всего расходы, тыс.тенге            200372 / 114505,3</t>
  </si>
  <si>
    <t>3. Фонд заработной платы             85600 / 50897,5</t>
  </si>
  <si>
    <t>2. Всего расходы, тыс.тенге               74915 / 40343,1</t>
  </si>
  <si>
    <t>3. Фонд заработной платы            53600 / 31268,3</t>
  </si>
  <si>
    <t>2. Всего расходы, тыс.тенге     26400 / 11626,4</t>
  </si>
  <si>
    <t>3. Фонд заработной платы         13000 / 6701,3</t>
  </si>
  <si>
    <t>2. Всего расходы, тыс.тенге   137400 / 76978,9</t>
  </si>
  <si>
    <t>3. Фонд заработной платы        98800 / 59967</t>
  </si>
  <si>
    <t>2. Всего расходы, тыс.тенге    17940 / 9773,6</t>
  </si>
  <si>
    <t>3. Фонд заработной платы    10300 / 6012,7</t>
  </si>
  <si>
    <t>2. Всего расходы, тыс.тенге        123300/ 68857,8</t>
  </si>
  <si>
    <t>3. Фонд заработной платы        99500 / 56900,5</t>
  </si>
  <si>
    <t>2. Всего расходы, тыс.тенге         54158 / 30070,8</t>
  </si>
  <si>
    <t>3. Фонд заработной платы        46595 / 25837,2</t>
  </si>
  <si>
    <t>2. Всего расходы, тыс.тенге             84093 / 45434,8</t>
  </si>
  <si>
    <t>3. Фонд заработной платы       57200 / 33166,2</t>
  </si>
  <si>
    <t>2. Всего расходы, тыс.тенге                 99324 / 61050,6</t>
  </si>
  <si>
    <t>3. Фонд заработной платы                84200 / 46732,9</t>
  </si>
  <si>
    <t>2. Всего расходы, тыс.тенге    41890 / 20478,1</t>
  </si>
  <si>
    <t>3. Фонд заработной платы          28900 / 15485,4</t>
  </si>
  <si>
    <t>2. Всего расходы, тыс.тенге    93084 / 52287,2</t>
  </si>
  <si>
    <t>3. Фонд заработной платы      74071 / 39642,6</t>
  </si>
  <si>
    <t>2. Всего расходы, тыс.тенге   86321 / 50113,4</t>
  </si>
  <si>
    <t>3. Фонд заработной платы    66000 / 40455,4</t>
  </si>
  <si>
    <t>2. Всего расходы, тыс.тенге     85227 / 46041,6</t>
  </si>
  <si>
    <t>3. Фонд заработной платы              56800 / 34870,4</t>
  </si>
  <si>
    <t>2. Всего расходы, тыс.тенге     116974 / 60348,8</t>
  </si>
  <si>
    <t>3. Фонд заработной платы              97902 / 50680,2</t>
  </si>
  <si>
    <t>2. Всего расходы, тыс.тенге  84655 / 46338,4</t>
  </si>
  <si>
    <t>3. Фонд заработной платы     60611 / 39036,3</t>
  </si>
  <si>
    <t>2. Всего расходы, тыс.тенге   24112 / 10448,7</t>
  </si>
  <si>
    <t>3. Фонд заработной платы      12592 / 7617,6</t>
  </si>
  <si>
    <t>2. Всего расходы, тыс.тенге    82893 / 37884,2</t>
  </si>
  <si>
    <t>3. Фонд заработной платы      67313 / 31032,1</t>
  </si>
  <si>
    <t>2. Всего расходы, тыс.тенге        63339 / 34443,9</t>
  </si>
  <si>
    <t>3. Фонд заработной платы   45800/ 27885,8</t>
  </si>
  <si>
    <t>2. Всего расходы, тыс.тенге   75939 / 42902</t>
  </si>
  <si>
    <t>3. Фонд заработной платы          59635 / 33137,5</t>
  </si>
  <si>
    <t>2. Всего расходы, тыс.тенге    27697 / 13203,2</t>
  </si>
  <si>
    <t>3. Фонд заработной платы           16700 / 8904,1</t>
  </si>
  <si>
    <t>2. Всего расходы, тыс.тенге            137617/78279,1</t>
  </si>
  <si>
    <t>3. Фонд заработной платы            113620 /63058,6</t>
  </si>
  <si>
    <t>2. Всего расходы, тыс.тенге  13200/ 7426,4</t>
  </si>
  <si>
    <t>3. Фонд заработной платы  10500/ 5835,4</t>
  </si>
  <si>
    <t>2. Всего расходы, тыс.тенге           318000 / 175028</t>
  </si>
  <si>
    <t>3. Фонд заработной платы         235500 / 132276,2</t>
  </si>
  <si>
    <t>2. Всего расходы, тыс.тенге                172000 / 100143,9</t>
  </si>
  <si>
    <t>3. Фонд заработной платы   113000 / 62247,5</t>
  </si>
  <si>
    <t>2. Всего расходы, тыс.тенге  485900 /104638,7</t>
  </si>
  <si>
    <t>3. Фонд заработной платы  137000 / 85365,5</t>
  </si>
  <si>
    <t>2. Всего расходы, тыс.тенге            192000 / 182943,1</t>
  </si>
  <si>
    <t>3. Фонд заработной платы             105400 / 60975,1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</si>
</sst>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0" fontId="9" fillId="0" borderId="2" xfId="0" applyFont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164" fontId="2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/>
    </xf>
    <xf numFmtId="0" fontId="2" fillId="4" borderId="0" xfId="0" applyFont="1" applyFill="1"/>
    <xf numFmtId="0" fontId="8" fillId="0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5" borderId="2" xfId="0" applyFont="1" applyFill="1" applyBorder="1"/>
    <xf numFmtId="0" fontId="9" fillId="0" borderId="0" xfId="0" applyFont="1" applyFill="1"/>
    <xf numFmtId="164" fontId="2" fillId="3" borderId="5" xfId="0" applyNumberFormat="1" applyFont="1" applyFill="1" applyBorder="1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1" fillId="6" borderId="2" xfId="0" applyFont="1" applyFill="1" applyBorder="1"/>
    <xf numFmtId="0" fontId="11" fillId="6" borderId="0" xfId="0" applyFont="1" applyFill="1"/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3" borderId="0" xfId="0" applyFont="1" applyFill="1"/>
    <xf numFmtId="164" fontId="7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E33"/>
  <sheetViews>
    <sheetView tabSelected="1" topLeftCell="A11" workbookViewId="0">
      <selection activeCell="H25" sqref="H25"/>
    </sheetView>
  </sheetViews>
  <sheetFormatPr defaultColWidth="9.140625" defaultRowHeight="20.25"/>
  <cols>
    <col min="1" max="1" width="69.42578125" style="2" customWidth="1"/>
    <col min="2" max="2" width="9.140625" style="30"/>
    <col min="3" max="3" width="16.5703125" style="31" customWidth="1"/>
    <col min="4" max="4" width="13.85546875" style="31" customWidth="1"/>
    <col min="5" max="5" width="13.28515625" style="31" customWidth="1"/>
    <col min="6" max="16384" width="9.140625" style="2"/>
  </cols>
  <sheetData>
    <row r="1" spans="1:5">
      <c r="A1" s="102" t="s">
        <v>12</v>
      </c>
      <c r="B1" s="102"/>
      <c r="C1" s="102"/>
      <c r="D1" s="102"/>
      <c r="E1" s="102"/>
    </row>
    <row r="2" spans="1:5">
      <c r="A2" s="102" t="s">
        <v>71</v>
      </c>
      <c r="B2" s="102"/>
      <c r="C2" s="102"/>
      <c r="D2" s="102"/>
      <c r="E2" s="102"/>
    </row>
    <row r="3" spans="1:5">
      <c r="A3" s="1"/>
    </row>
    <row r="4" spans="1:5">
      <c r="A4" s="103" t="s">
        <v>29</v>
      </c>
      <c r="B4" s="103"/>
      <c r="C4" s="103"/>
      <c r="D4" s="103"/>
      <c r="E4" s="103"/>
    </row>
    <row r="5" spans="1:5" ht="15.75" customHeight="1">
      <c r="A5" s="104" t="s">
        <v>13</v>
      </c>
      <c r="B5" s="104"/>
      <c r="C5" s="104"/>
      <c r="D5" s="104"/>
      <c r="E5" s="104"/>
    </row>
    <row r="6" spans="1:5">
      <c r="A6" s="4"/>
    </row>
    <row r="7" spans="1:5">
      <c r="A7" s="13" t="s">
        <v>14</v>
      </c>
    </row>
    <row r="8" spans="1:5">
      <c r="A8" s="1"/>
    </row>
    <row r="9" spans="1:5">
      <c r="A9" s="105" t="s">
        <v>24</v>
      </c>
      <c r="B9" s="106" t="s">
        <v>15</v>
      </c>
      <c r="C9" s="107" t="s">
        <v>58</v>
      </c>
      <c r="D9" s="107"/>
      <c r="E9" s="107"/>
    </row>
    <row r="10" spans="1:5" ht="40.5">
      <c r="A10" s="105"/>
      <c r="B10" s="106"/>
      <c r="C10" s="32" t="s">
        <v>16</v>
      </c>
      <c r="D10" s="32" t="s">
        <v>17</v>
      </c>
      <c r="E10" s="33" t="s">
        <v>11</v>
      </c>
    </row>
    <row r="11" spans="1:5">
      <c r="A11" s="5" t="s">
        <v>18</v>
      </c>
      <c r="B11" s="34" t="s">
        <v>10</v>
      </c>
      <c r="C11" s="27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Раздольное!C11+двуречный!C11+Интернациональный!C11+кумайская!C11+московская!C11+Биртальская!C11+свободненская!C11+ейский!C11+сурган!C11+юбилейное!C11+бузулукская!C11+ярославка!C11+красивое!C11</f>
        <v>3870</v>
      </c>
      <c r="D11" s="27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Раздольное!D11+двуречный!D11+Интернациональный!D11+кумайская!D11+московская!D11+Биртальская!D11+свободненская!D11+ейский!D11+сурган!D11+юбилейное!D11+бузулукская!D11+ярославка!D11+красивое!D11</f>
        <v>3870</v>
      </c>
      <c r="E11" s="27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Раздольное!E11+двуречный!E11+Интернациональный!E11+кумайская!E11+московская!E11+Биртальская!E11+свободненская!E11+ейский!E11+сурган!E11+юбилейное!E11+бузулукская!E11+ярославка!E11+красивое!E11</f>
        <v>3870</v>
      </c>
    </row>
    <row r="12" spans="1:5" ht="25.5">
      <c r="A12" s="10" t="s">
        <v>20</v>
      </c>
      <c r="B12" s="34" t="s">
        <v>2</v>
      </c>
      <c r="C12" s="27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Раздольное!C12+двуречный!C12+Интернациональный!C12+кумайская!C12+московская!C12+Биртальская!C12+свободненская!C12+ейский!C12+сурган!C12+юбилейное!C12+бузулукская!C12+ярославка!C12+красивое!C12</f>
        <v>39534.4789194779</v>
      </c>
      <c r="D12" s="27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Раздольное!D12+двуречный!D12+Интернациональный!D12+кумайская!D12+московская!D12+Биртальская!D12+свободненская!D12+ейский!D12+сурган!D12+юбилейное!D12+бузулукская!D12+ярославка!D12+красивое!D12</f>
        <v>20764.982543630158</v>
      </c>
      <c r="E12" s="27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Раздольное!E12+двуречный!E12+Интернациональный!E12+кумайская!E12+московская!E12+Биртальская!E12+свободненская!E12+ейский!E12+сурган!E12+юбилейное!E12+бузулукская!E12+ярославка!E12+красивое!E12</f>
        <v>20768.853536311912</v>
      </c>
    </row>
    <row r="13" spans="1:5" ht="25.5">
      <c r="A13" s="5" t="s">
        <v>70</v>
      </c>
      <c r="B13" s="34" t="s">
        <v>2</v>
      </c>
      <c r="C13" s="27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Раздольное!C13+двуречный!C13+Интернациональный!C13+кумайская!C13+московская!C13+Биртальская!C13+свободненская!C13+ейский!C13+сурган!C13+юбилейное!C13+бузулукская!C13+ярославка!C13+красивое!C13</f>
        <v>3378102.6</v>
      </c>
      <c r="D13" s="27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Раздольное!D13+двуречный!D13+Интернациональный!D13+кумайская!D13+московская!D13+Биртальская!D13+свободненская!D13+ейский!D13+сурган!D13+юбилейное!D13+бузулукская!D13+ярославка!D13+красивое!D13</f>
        <v>1673147.4999999998</v>
      </c>
      <c r="E13" s="27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Раздольное!E13+двуречный!E13+Интернациональный!E13+кумайская!E13+московская!E13+Биртальская!E13+свободненская!E13+ейский!E13+сурган!E13+юбилейное!E13+бузулукская!E13+ярославка!E13+красивое!E13</f>
        <v>1664111</v>
      </c>
    </row>
    <row r="14" spans="1:5">
      <c r="A14" s="8" t="s">
        <v>0</v>
      </c>
      <c r="B14" s="35"/>
      <c r="C14" s="27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Раздольное!C14+двуречный!C14+Интернациональный!C14+кумайская!C14+московская!C14+Биртальская!C14+свободненская!C14+ейский!C14+сурган!C14+юбилейное!C14+бузулукская!C14+ярославка!C14+красивое!C14</f>
        <v>0</v>
      </c>
      <c r="D14" s="27">
        <v>0</v>
      </c>
      <c r="E14" s="27">
        <v>0</v>
      </c>
    </row>
    <row r="15" spans="1:5" s="18" customFormat="1" ht="25.5">
      <c r="A15" s="16" t="s">
        <v>69</v>
      </c>
      <c r="B15" s="34" t="s">
        <v>2</v>
      </c>
      <c r="C15" s="27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Раздольное!C15+двуречный!C15+Интернациональный!C15+кумайская!C15+московская!C15+Биртальская!C15+свободненская!C15+ейский!C15+сурган!C15+юбилейное!C15+бузулукская!C15+ярославка!C15+красивое!C15</f>
        <v>2114489</v>
      </c>
      <c r="D15" s="27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Раздольное!D15+двуречный!D15+Интернациональный!D15+кумайская!D15+московская!D15+Биртальская!D15+свободненская!D15+ейский!D15+сурган!D15+юбилейное!D15+бузулукская!D15+ярославка!D15+красивое!D15</f>
        <v>1202505.5</v>
      </c>
      <c r="E15" s="27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Раздольное!E15+двуречный!E15+Интернациональный!E15+кумайская!E15+московская!E15+Биртальская!E15+свободненская!E15+ейский!E15+сурган!E15+юбилейное!E15+бузулукская!E15+ярославка!E15+красивое!E15</f>
        <v>1202331.1999999997</v>
      </c>
    </row>
    <row r="16" spans="1:5" s="18" customFormat="1">
      <c r="A16" s="19" t="s">
        <v>1</v>
      </c>
      <c r="B16" s="35"/>
      <c r="C16" s="27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Раздольное!C16+двуречный!C16+Интернациональный!C16+кумайская!C16+московская!C16+Биртальская!C16+свободненская!C16+ейский!C16+сурган!C16+юбилейное!C16+бузулукская!C16+ярославка!C16+красивое!C16</f>
        <v>0</v>
      </c>
      <c r="D16" s="27">
        <v>0</v>
      </c>
      <c r="E16" s="27">
        <v>0</v>
      </c>
    </row>
    <row r="17" spans="1:5" s="18" customFormat="1" ht="25.5">
      <c r="A17" s="20" t="s">
        <v>25</v>
      </c>
      <c r="B17" s="34" t="s">
        <v>2</v>
      </c>
      <c r="C17" s="27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Раздольное!C17+двуречный!C17+Интернациональный!C17+кумайская!C17+московская!C17+Биртальская!C17+свободненская!C17+ейский!C17+сурган!C17+юбилейное!C17+бузулукская!C17+ярославка!C17+красивое!C17</f>
        <v>161009</v>
      </c>
      <c r="D17" s="27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Раздольное!D17+двуречный!D17+Интернациональный!D17+кумайская!D17+московская!D17+Биртальская!D17+свободненская!D17+ейский!D17+сурган!D17+юбилейное!D17+бузулукская!D17+ярославка!D17+красивое!D17</f>
        <v>104782.5</v>
      </c>
      <c r="E17" s="27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Раздольное!E17+двуречный!E17+Интернациональный!E17+кумайская!E17+московская!E17+Биртальская!E17+свободненская!E17+ейский!E17+сурган!E17+юбилейное!E17+бузулукская!E17+ярославка!E17+красивое!E17</f>
        <v>104775.99999999999</v>
      </c>
    </row>
    <row r="18" spans="1:5" s="18" customFormat="1">
      <c r="A18" s="21" t="s">
        <v>4</v>
      </c>
      <c r="B18" s="36" t="s">
        <v>3</v>
      </c>
      <c r="C18" s="27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Раздольное!C18+двуречный!C18+Интернациональный!C18+кумайская!C18+московская!C18+Биртальская!C18+свободненская!C18+ейский!C18+сурган!C18+юбилейное!C18+бузулукская!C18+ярославка!C18+красивое!C18</f>
        <v>74</v>
      </c>
      <c r="D18" s="27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Раздольное!D18+двуречный!D18+Интернациональный!D18+кумайская!D18+московская!D18+Биртальская!D18+свободненская!D18+ейский!D18+сурган!D18+юбилейное!D18+бузулукская!D18+ярославка!D18+красивое!D18</f>
        <v>76</v>
      </c>
      <c r="E18" s="27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Раздольное!E18+двуречный!E18+Интернациональный!E18+кумайская!E18+московская!E18+Биртальская!E18+свободненская!E18+ейский!E18+сурган!E18+юбилейное!E18+бузулукская!E18+ярославка!E18+красивое!E18</f>
        <v>76</v>
      </c>
    </row>
    <row r="19" spans="1:5" s="18" customFormat="1" ht="21.95" customHeight="1">
      <c r="A19" s="21" t="s">
        <v>22</v>
      </c>
      <c r="B19" s="34" t="s">
        <v>23</v>
      </c>
      <c r="C19" s="27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Раздольное!C19+двуречный!C19+Интернациональный!C19+кумайская!C19+московская!C19+Биртальская!C19+свободненская!C19+ейский!C19+сурган!C19+юбилейное!C19+бузулукская!C19+ярославка!C19+красивое!C19</f>
        <v>4386361.111111111</v>
      </c>
      <c r="D19" s="27">
        <f>D17*1000/3/D18</f>
        <v>459572.36842105264</v>
      </c>
      <c r="E19" s="27">
        <f>E17*1000/3/E18</f>
        <v>459543.85964912275</v>
      </c>
    </row>
    <row r="20" spans="1:5" s="18" customFormat="1" ht="25.5">
      <c r="A20" s="20" t="s">
        <v>26</v>
      </c>
      <c r="B20" s="34" t="s">
        <v>2</v>
      </c>
      <c r="C20" s="27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Раздольное!C20+двуречный!C20+Интернациональный!C20+кумайская!C20+московская!C20+Биртальская!C20+свободненская!C20+ейский!C20+сурган!C20+юбилейное!C20+бузулукская!C20+ярославка!C20+красивое!C20</f>
        <v>1395726</v>
      </c>
      <c r="D20" s="27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Раздольное!D20+двуречный!D20+Интернациональный!D20+кумайская!D20+московская!D20+Биртальская!D20+свободненская!D20+ейский!D20+сурган!D20+юбилейное!D20+бузулукская!D20+ярославка!D20+красивое!D20</f>
        <v>829416.79999999993</v>
      </c>
      <c r="E20" s="27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Раздольное!E20+двуречный!E20+Интернациональный!E20+кумайская!E20+московская!E20+Биртальская!E20+свободненская!E20+ейский!E20+сурган!E20+юбилейное!E20+бузулукская!E20+ярославка!E20+красивое!E20</f>
        <v>829296.10000000009</v>
      </c>
    </row>
    <row r="21" spans="1:5" s="18" customFormat="1">
      <c r="A21" s="21" t="s">
        <v>4</v>
      </c>
      <c r="B21" s="36" t="s">
        <v>3</v>
      </c>
      <c r="C21" s="27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Раздольное!C21+двуречный!C21+Интернациональный!C21+кумайская!C21+московская!C21+Биртальская!C21+свободненская!C21+ейский!C21+сурган!C21+юбилейное!C21+бузулукская!C21+ярославка!C21+красивое!C21</f>
        <v>579</v>
      </c>
      <c r="D21" s="27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Раздольное!D21+двуречный!D21+Интернациональный!D21+кумайская!D21+московская!D21+Биртальская!D21+свободненская!D21+ейский!D21+сурган!D21+юбилейное!D21+бузулукская!D21+ярославка!D21+красивое!D21</f>
        <v>565</v>
      </c>
      <c r="E21" s="27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Раздольное!E21+двуречный!E21+Интернациональный!E21+кумайская!E21+московская!E21+Биртальская!E21+свободненская!E21+ейский!E21+сурган!E21+юбилейное!E21+бузулукская!E21+ярославка!E21+красивое!E21</f>
        <v>565</v>
      </c>
    </row>
    <row r="22" spans="1:5" s="18" customFormat="1" ht="21.95" customHeight="1">
      <c r="A22" s="21" t="s">
        <v>22</v>
      </c>
      <c r="B22" s="34" t="s">
        <v>23</v>
      </c>
      <c r="C22" s="27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Раздольное!C22+двуречный!C22+Интернациональный!C22+кумайская!C22+московская!C22+Биртальская!C22+свободненская!C22+ейский!C22+сурган!C22+юбилейное!C22+бузулукская!C22+ярославка!C22+красивое!C22</f>
        <v>5733368.5990156978</v>
      </c>
      <c r="D22" s="27">
        <f>D20*1000/3/D21</f>
        <v>489331.44542772853</v>
      </c>
      <c r="E22" s="27">
        <f>E20*1000/3/E21</f>
        <v>489260.23598820064</v>
      </c>
    </row>
    <row r="23" spans="1:5" s="18" customFormat="1" ht="39">
      <c r="A23" s="23" t="s">
        <v>21</v>
      </c>
      <c r="B23" s="34" t="s">
        <v>2</v>
      </c>
      <c r="C23" s="27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Раздольное!C23+двуречный!C23+Интернациональный!C23+кумайская!C23+московская!C23+Биртальская!C23+свободненская!C23+ейский!C23+сурган!C23+юбилейное!C23+бузулукская!C23+ярославка!C23+красивое!C23</f>
        <v>151085</v>
      </c>
      <c r="D23" s="27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Раздольное!D23+двуречный!D23+Интернациональный!D23+кумайская!D23+московская!D23+Биртальская!D23+свободненская!D23+ейский!D23+сурган!D23+юбилейное!D23+бузулукская!D23+ярославка!D23+красивое!D23</f>
        <v>80564</v>
      </c>
      <c r="E23" s="27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Раздольное!E23+двуречный!E23+Интернациональный!E23+кумайская!E23+московская!E23+Биртальская!E23+свободненская!E23+ейский!E23+сурган!E23+юбилейное!E23+бузулукская!E23+ярославка!E23+красивое!E23</f>
        <v>80558.5</v>
      </c>
    </row>
    <row r="24" spans="1:5" s="18" customFormat="1">
      <c r="A24" s="21" t="s">
        <v>4</v>
      </c>
      <c r="B24" s="36" t="s">
        <v>3</v>
      </c>
      <c r="C24" s="27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Раздольное!C24+двуречный!C24+Интернациональный!C24+кумайская!C24+московская!C24+Биртальская!C24+свободненская!C24+ейский!C24+сурган!C24+юбилейное!C24+бузулукская!C24+ярославка!C24+красивое!C24</f>
        <v>107.5</v>
      </c>
      <c r="D24" s="27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Раздольное!D24+двуречный!D24+Интернациональный!D24+кумайская!D24+московская!D24+Биртальская!D24+свободненская!D24+ейский!D24+сурган!D24+юбилейное!D24+бузулукская!D24+ярославка!D24+красивое!D24</f>
        <v>110</v>
      </c>
      <c r="E24" s="27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Раздольное!E24+двуречный!E24+Интернациональный!E24+кумайская!E24+московская!E24+Биртальская!E24+свободненская!E24+ейский!E24+сурган!E24+юбилейное!E24+бузулукская!E24+ярославка!E24+красивое!E24</f>
        <v>110.5</v>
      </c>
    </row>
    <row r="25" spans="1:5" s="18" customFormat="1" ht="21.95" customHeight="1">
      <c r="A25" s="21" t="s">
        <v>22</v>
      </c>
      <c r="B25" s="34" t="s">
        <v>23</v>
      </c>
      <c r="C25" s="27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Раздольное!C25+двуречный!C25+Интернациональный!C25+кумайская!C25+московская!C25+Биртальская!C25+свободненская!C25+ейский!C25+сурган!C25+юбилейное!C25+бузулукская!C25+ярославка!C25+красивое!C25</f>
        <v>3259537.0370370378</v>
      </c>
      <c r="D25" s="27">
        <f>D23*1000/3/D24</f>
        <v>244133.33333333334</v>
      </c>
      <c r="E25" s="27">
        <f>E23*1000/3/E24</f>
        <v>243012.06636500754</v>
      </c>
    </row>
    <row r="26" spans="1:5" s="18" customFormat="1" ht="25.5">
      <c r="A26" s="20" t="s">
        <v>19</v>
      </c>
      <c r="B26" s="34" t="s">
        <v>2</v>
      </c>
      <c r="C26" s="27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Раздольное!C26+двуречный!C26+Интернациональный!C26+кумайская!C26+московская!C26+Биртальская!C26+свободненская!C26+ейский!C26+сурган!C26+юбилейное!C26+бузулукская!C26+ярославка!C26+красивое!C26</f>
        <v>383567</v>
      </c>
      <c r="D26" s="27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Раздольное!D26+двуречный!D26+Интернациональный!D26+кумайская!D26+московская!D26+Биртальская!D26+свободненская!D26+ейский!D26+сурган!D26+юбилейное!D26+бузулукская!D26+ярославка!D26+красивое!D26</f>
        <v>187719.2</v>
      </c>
      <c r="E26" s="27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Раздольное!E26+двуречный!E26+Интернациональный!E26+кумайская!E26+московская!E26+Биртальская!E26+свободненская!E26+ейский!E26+сурган!E26+юбилейное!E26+бузулукская!E26+ярославка!E26+красивое!E26</f>
        <v>187700.60000000003</v>
      </c>
    </row>
    <row r="27" spans="1:5" s="18" customFormat="1">
      <c r="A27" s="21" t="s">
        <v>4</v>
      </c>
      <c r="B27" s="36" t="s">
        <v>3</v>
      </c>
      <c r="C27" s="27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Раздольное!C27+двуречный!C27+Интернациональный!C27+кумайская!C27+московская!C27+Биртальская!C27+свободненская!C27+ейский!C27+сурган!C27+юбилейное!C27+бузулукская!C27+ярославка!C27+красивое!C27</f>
        <v>504.6</v>
      </c>
      <c r="D27" s="27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Раздольное!D27+двуречный!D27+Интернациональный!D27+кумайская!D27+московская!D27+Биртальская!D27+свободненская!D27+ейский!D27+сурган!D27+юбилейное!D27+бузулукская!D27+ярославка!D27+красивое!D27</f>
        <v>497</v>
      </c>
      <c r="E27" s="27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Раздольное!E27+двуречный!E27+Интернациональный!E27+кумайская!E27+московская!E27+Биртальская!E27+свободненская!E27+ейский!E27+сурган!E27+юбилейное!E27+бузулукская!E27+ярославка!E27+красивое!E27</f>
        <v>496.5</v>
      </c>
    </row>
    <row r="28" spans="1:5" s="18" customFormat="1" ht="21.95" customHeight="1">
      <c r="A28" s="21" t="s">
        <v>22</v>
      </c>
      <c r="B28" s="34" t="s">
        <v>23</v>
      </c>
      <c r="C28" s="27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Раздольное!C28+двуречный!C28+Интернациональный!C28+кумайская!C28+московская!C28+Биртальская!C28+свободненская!C28+ейский!C28+сурган!C28+юбилейное!C28+бузулукская!C28+ярославка!C28+красивое!C28</f>
        <v>1879633.7577878125</v>
      </c>
      <c r="D28" s="27">
        <f>D26/D27*1000/3</f>
        <v>125901.54258886655</v>
      </c>
      <c r="E28" s="27">
        <f>E26/E27*1000/3</f>
        <v>126015.8442430346</v>
      </c>
    </row>
    <row r="29" spans="1:5" s="18" customFormat="1" ht="25.5">
      <c r="A29" s="16" t="s">
        <v>5</v>
      </c>
      <c r="B29" s="34" t="s">
        <v>2</v>
      </c>
      <c r="C29" s="27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Раздольное!C29+двуречный!C29+Интернациональный!C29+кумайская!C29+московская!C29+Биртальская!C29+свободненская!C29+ейский!C29+сурган!C29+юбилейное!C29+бузулукская!C29+ярославка!C29+красивое!C29</f>
        <v>199371</v>
      </c>
      <c r="D29" s="27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Раздольное!D29+двуречный!D29+Интернациональный!D29+кумайская!D29+московская!D29+Биртальская!D29+свободненская!D29+ейский!D29+сурган!D29+юбилейное!D29+бузулукская!D29+ярославка!D29+красивое!D29</f>
        <v>117843.6</v>
      </c>
      <c r="E29" s="27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Раздольное!E29+двуречный!E29+Интернациональный!E29+кумайская!E29+московская!E29+Биртальская!E29+свободненская!E29+ейский!E29+сурган!E29+юбилейное!E29+бузулукская!E29+ярославка!E29+красивое!E29</f>
        <v>118548.59999999999</v>
      </c>
    </row>
    <row r="30" spans="1:5" s="18" customFormat="1" ht="36.75">
      <c r="A30" s="24" t="s">
        <v>6</v>
      </c>
      <c r="B30" s="34" t="s">
        <v>2</v>
      </c>
      <c r="C30" s="27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Раздольное!C30+двуречный!C30+Интернациональный!C30+кумайская!C30+московская!C30+Биртальская!C30+свободненская!C30+ейский!C30+сурган!C30+юбилейное!C30+бузулукская!C30+ярославка!C30+красивое!C30</f>
        <v>298619</v>
      </c>
      <c r="D30" s="27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Раздольное!D30+двуречный!D30+Интернациональный!D30+кумайская!D30+московская!D30+Биртальская!D30+свободненская!D30+ейский!D30+сурган!D30+юбилейное!D30+бузулукская!D30+ярославка!D30+красивое!D30</f>
        <v>145014.40000000002</v>
      </c>
      <c r="E30" s="27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Раздольное!E30+двуречный!E30+Интернациональный!E30+кумайская!E30+московская!E30+Биртальская!E30+свободненская!E30+ейский!E30+сурган!E30+юбилейное!E30+бузулукская!E30+ярославка!E30+красивое!E30</f>
        <v>145004.6</v>
      </c>
    </row>
    <row r="31" spans="1:5" ht="25.5">
      <c r="A31" s="12" t="s">
        <v>7</v>
      </c>
      <c r="B31" s="34" t="s">
        <v>2</v>
      </c>
      <c r="C31" s="27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Раздольное!C31+двуречный!C31+Интернациональный!C31+кумайская!C31+московская!C31+Биртальская!C31+свободненская!C31+ейский!C31+сурган!C31+юбилейное!C31+бузулукская!C31+ярославка!C31+красивое!C31</f>
        <v>7720</v>
      </c>
      <c r="D31" s="27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Раздольное!D31+двуречный!D31+Интернациональный!D31+кумайская!D31+московская!D31+Биртальская!D31+свободненская!D31+ейский!D31+сурган!D31+юбилейное!D31+бузулукская!D31+ярославка!D31+красивое!D31</f>
        <v>37.5</v>
      </c>
      <c r="E31" s="27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Раздольное!E31+двуречный!E31+Интернациональный!E31+кумайская!E31+московская!E31+Биртальская!E31+свободненская!E31+ейский!E31+сурган!E31+юбилейное!E31+бузулукская!E31+ярославка!E31+красивое!E31</f>
        <v>37.5</v>
      </c>
    </row>
    <row r="32" spans="1:5" ht="36.75">
      <c r="A32" s="12" t="s">
        <v>8</v>
      </c>
      <c r="B32" s="34" t="s">
        <v>2</v>
      </c>
      <c r="C32" s="27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Раздольное!C32+двуречный!C32+Интернациональный!C32+кумайская!C32+московская!C32+Биртальская!C32+свободненская!C32+ейский!C32+сурган!C32+юбилейное!C32+бузулукская!C32+ярославка!C32+красивое!C32</f>
        <v>639570.6</v>
      </c>
      <c r="D32" s="27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Раздольное!D32+двуречный!D32+Интернациональный!D32+кумайская!D32+московская!D32+Биртальская!D32+свободненская!D32+ейский!D32+сурган!D32+юбилейное!D32+бузулукская!D32+ярославка!D32+красивое!D32</f>
        <v>163585.40000000002</v>
      </c>
      <c r="E32" s="27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Раздольное!E32+двуречный!E32+Интернациональный!E32+кумайская!E32+московская!E32+Биртальская!E32+свободненская!E32+ейский!E32+сурган!E32+юбилейное!E32+бузулукская!E32+ярославка!E32+красивое!E32</f>
        <v>154247.40000000002</v>
      </c>
    </row>
    <row r="33" spans="1:5" ht="38.25" customHeight="1">
      <c r="A33" s="12" t="s">
        <v>9</v>
      </c>
      <c r="B33" s="34" t="s">
        <v>2</v>
      </c>
      <c r="C33" s="27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Раздольное!C33+двуречный!C33+Интернациональный!C33+кумайская!C33+московская!C33+Биртальская!C33+свободненская!C33+ейский!C33+сурган!C33+юбилейное!C33+бузулукская!C33+ярославка!C33+красивое!C33</f>
        <v>118333</v>
      </c>
      <c r="D33" s="27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Раздольное!D33+двуречный!D33+Интернациональный!D33+кумайская!D33+московская!D33+Биртальская!D33+свободненская!D33+ейский!D33+сурган!D33+юбилейное!D33+бузулукская!D33+ярославка!D33+красивое!D33</f>
        <v>43449.8</v>
      </c>
      <c r="E33" s="27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Раздольное!E33+двуречный!E33+Интернациональный!E33+кумайская!E33+московская!E33+Биртальская!E33+свободненская!E33+ейский!E33+сурган!E33+юбилейное!E33+бузулукская!E33+ярославка!E33+красивое!E33</f>
        <v>43941.7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3" zoomScale="80" zoomScaleNormal="80" workbookViewId="0">
      <selection activeCell="K22" sqref="K22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3.5703125" style="31" customWidth="1"/>
    <col min="7" max="7" width="11" style="29" customWidth="1"/>
    <col min="8" max="8" width="12" style="29" customWidth="1"/>
    <col min="9" max="16384" width="9.140625" style="2"/>
  </cols>
  <sheetData>
    <row r="1" spans="1:12">
      <c r="A1" s="102" t="s">
        <v>12</v>
      </c>
      <c r="B1" s="102"/>
      <c r="C1" s="102"/>
      <c r="D1" s="102"/>
      <c r="E1" s="102"/>
      <c r="F1" s="70"/>
    </row>
    <row r="2" spans="1:12">
      <c r="A2" s="102" t="s">
        <v>71</v>
      </c>
      <c r="B2" s="102"/>
      <c r="C2" s="102"/>
      <c r="D2" s="102"/>
      <c r="E2" s="102"/>
      <c r="F2" s="70"/>
    </row>
    <row r="3" spans="1:12">
      <c r="A3" s="1"/>
    </row>
    <row r="4" spans="1:12" ht="42" customHeight="1">
      <c r="A4" s="109" t="s">
        <v>37</v>
      </c>
      <c r="B4" s="109"/>
      <c r="C4" s="109"/>
      <c r="D4" s="109"/>
      <c r="E4" s="109"/>
      <c r="F4" s="65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05" t="s">
        <v>24</v>
      </c>
      <c r="B9" s="108" t="s">
        <v>15</v>
      </c>
      <c r="C9" s="107" t="s">
        <v>58</v>
      </c>
      <c r="D9" s="107"/>
      <c r="E9" s="107"/>
      <c r="F9" s="81" t="s">
        <v>77</v>
      </c>
      <c r="L9" s="29"/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43</v>
      </c>
      <c r="D11" s="43">
        <v>43</v>
      </c>
      <c r="E11" s="43">
        <v>43</v>
      </c>
      <c r="F11" s="27"/>
    </row>
    <row r="12" spans="1:12" ht="25.5">
      <c r="A12" s="10" t="s">
        <v>20</v>
      </c>
      <c r="B12" s="6" t="s">
        <v>2</v>
      </c>
      <c r="C12" s="27">
        <f>(C13-C32)/C11</f>
        <v>1535.1860465116279</v>
      </c>
      <c r="D12" s="27">
        <f t="shared" ref="D12:E12" si="0">(D13-D32)/D11</f>
        <v>793.94651162790694</v>
      </c>
      <c r="E12" s="27">
        <f t="shared" si="0"/>
        <v>793.90232558139542</v>
      </c>
      <c r="F12" s="27"/>
    </row>
    <row r="13" spans="1:12" ht="25.5">
      <c r="A13" s="5" t="s">
        <v>126</v>
      </c>
      <c r="B13" s="6" t="s">
        <v>2</v>
      </c>
      <c r="C13" s="95">
        <f>C15+C29+C30+C31+C32+C33</f>
        <v>66339</v>
      </c>
      <c r="D13" s="95">
        <f>D15+D29+D30+D31+D32+D33</f>
        <v>34465.699999999997</v>
      </c>
      <c r="E13" s="95">
        <f>E15+E29+E30+E31+E32+E33</f>
        <v>34443.9</v>
      </c>
      <c r="F13" s="27"/>
      <c r="G13" s="29" t="s">
        <v>27</v>
      </c>
    </row>
    <row r="14" spans="1:12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H14" s="31"/>
    </row>
    <row r="15" spans="1:12" ht="25.5">
      <c r="A15" s="5" t="s">
        <v>127</v>
      </c>
      <c r="B15" s="6" t="s">
        <v>2</v>
      </c>
      <c r="C15" s="95">
        <f>C17+C20+C23+C26</f>
        <v>48800</v>
      </c>
      <c r="D15" s="95">
        <f>D17+D20+D23+D26</f>
        <v>27886.7</v>
      </c>
      <c r="E15" s="95">
        <f>E17+E20+E23+E26</f>
        <v>27885.800000000003</v>
      </c>
      <c r="F15" s="59">
        <f>F17+F20+F23+F26</f>
        <v>16818.599999999999</v>
      </c>
      <c r="G15" s="69"/>
    </row>
    <row r="16" spans="1:12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1" s="18" customFormat="1" ht="25.5">
      <c r="A17" s="20" t="s">
        <v>25</v>
      </c>
      <c r="B17" s="17" t="s">
        <v>2</v>
      </c>
      <c r="C17" s="43">
        <v>6100</v>
      </c>
      <c r="D17" s="43">
        <v>4269.5</v>
      </c>
      <c r="E17" s="43">
        <v>4269.3</v>
      </c>
      <c r="F17" s="27">
        <v>3504.3</v>
      </c>
      <c r="G17" s="29"/>
      <c r="H17" s="29"/>
    </row>
    <row r="18" spans="1:11" s="18" customFormat="1">
      <c r="A18" s="21" t="s">
        <v>4</v>
      </c>
      <c r="B18" s="22" t="s">
        <v>3</v>
      </c>
      <c r="C18" s="28">
        <v>2</v>
      </c>
      <c r="D18" s="27">
        <v>3</v>
      </c>
      <c r="E18" s="28">
        <v>3</v>
      </c>
      <c r="F18" s="28">
        <v>3</v>
      </c>
      <c r="G18" s="29"/>
      <c r="H18" s="29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254166.66666666666</v>
      </c>
      <c r="D19" s="27">
        <f>D17*1000/6/D18</f>
        <v>237194.44444444447</v>
      </c>
      <c r="E19" s="27">
        <f>E17*1000/6/E18</f>
        <v>237183.33333333334</v>
      </c>
      <c r="F19" s="27"/>
      <c r="G19" s="29"/>
      <c r="H19" s="29"/>
    </row>
    <row r="20" spans="1:11" s="18" customFormat="1" ht="25.5">
      <c r="A20" s="20" t="s">
        <v>26</v>
      </c>
      <c r="B20" s="17" t="s">
        <v>2</v>
      </c>
      <c r="C20" s="43">
        <v>30000</v>
      </c>
      <c r="D20" s="43">
        <v>17544</v>
      </c>
      <c r="E20" s="43">
        <v>17543.400000000001</v>
      </c>
      <c r="F20" s="27">
        <v>10352.200000000001</v>
      </c>
      <c r="G20" s="29"/>
      <c r="H20" s="29"/>
    </row>
    <row r="21" spans="1:11" s="18" customFormat="1">
      <c r="A21" s="21" t="s">
        <v>4</v>
      </c>
      <c r="B21" s="22" t="s">
        <v>3</v>
      </c>
      <c r="C21" s="28">
        <v>14</v>
      </c>
      <c r="D21" s="27">
        <v>11</v>
      </c>
      <c r="E21" s="28">
        <v>11</v>
      </c>
      <c r="F21" s="28">
        <v>11</v>
      </c>
      <c r="G21" s="29"/>
      <c r="H21" s="29"/>
    </row>
    <row r="22" spans="1:11" ht="21.95" customHeight="1">
      <c r="A22" s="10" t="s">
        <v>22</v>
      </c>
      <c r="B22" s="6" t="s">
        <v>23</v>
      </c>
      <c r="C22" s="27">
        <f>C20/C21/12*1000</f>
        <v>178571.42857142855</v>
      </c>
      <c r="D22" s="27">
        <f>D20*1000/6/D21</f>
        <v>265818.18181818182</v>
      </c>
      <c r="E22" s="27">
        <f>E20*1000/6/E21</f>
        <v>265809.09090909088</v>
      </c>
      <c r="F22" s="27"/>
    </row>
    <row r="23" spans="1:11" ht="39">
      <c r="A23" s="14" t="s">
        <v>21</v>
      </c>
      <c r="B23" s="6" t="s">
        <v>2</v>
      </c>
      <c r="C23" s="43">
        <v>2200</v>
      </c>
      <c r="D23" s="43">
        <v>1211</v>
      </c>
      <c r="E23" s="43">
        <v>1211</v>
      </c>
      <c r="F23" s="27">
        <v>683</v>
      </c>
    </row>
    <row r="24" spans="1:11">
      <c r="A24" s="10" t="s">
        <v>4</v>
      </c>
      <c r="B24" s="11" t="s">
        <v>3</v>
      </c>
      <c r="C24" s="28">
        <v>2</v>
      </c>
      <c r="D24" s="27">
        <v>3</v>
      </c>
      <c r="E24" s="28">
        <v>3</v>
      </c>
      <c r="F24" s="28">
        <v>3</v>
      </c>
    </row>
    <row r="25" spans="1:11" ht="21.95" customHeight="1">
      <c r="A25" s="10" t="s">
        <v>22</v>
      </c>
      <c r="B25" s="6" t="s">
        <v>23</v>
      </c>
      <c r="C25" s="27">
        <f>C23/C24/12*1000</f>
        <v>91666.666666666672</v>
      </c>
      <c r="D25" s="27">
        <f>D23*1000/6/D24</f>
        <v>67277.777777777781</v>
      </c>
      <c r="E25" s="27">
        <f>E23*1000/6/E24</f>
        <v>67277.777777777781</v>
      </c>
      <c r="F25" s="27"/>
    </row>
    <row r="26" spans="1:11" ht="25.5">
      <c r="A26" s="7" t="s">
        <v>19</v>
      </c>
      <c r="B26" s="6" t="s">
        <v>2</v>
      </c>
      <c r="C26" s="43">
        <v>10500</v>
      </c>
      <c r="D26" s="43">
        <v>4862.2</v>
      </c>
      <c r="E26" s="43">
        <v>4862.1000000000004</v>
      </c>
      <c r="F26" s="27">
        <v>2279.1</v>
      </c>
    </row>
    <row r="27" spans="1:11">
      <c r="A27" s="10" t="s">
        <v>4</v>
      </c>
      <c r="B27" s="11" t="s">
        <v>3</v>
      </c>
      <c r="C27" s="28">
        <v>16</v>
      </c>
      <c r="D27" s="27">
        <v>16</v>
      </c>
      <c r="E27" s="28">
        <v>15</v>
      </c>
      <c r="F27" s="28">
        <v>15</v>
      </c>
    </row>
    <row r="28" spans="1:11" ht="21.95" customHeight="1">
      <c r="A28" s="10" t="s">
        <v>22</v>
      </c>
      <c r="B28" s="6" t="s">
        <v>23</v>
      </c>
      <c r="C28" s="27">
        <f>C26/C27/12*1000</f>
        <v>54687.5</v>
      </c>
      <c r="D28" s="27">
        <f>D26*1000/6/D27</f>
        <v>50647.916666666664</v>
      </c>
      <c r="E28" s="27">
        <f>E26*1000/6/E27</f>
        <v>54023.333333333336</v>
      </c>
      <c r="F28" s="27"/>
    </row>
    <row r="29" spans="1:11" ht="25.5">
      <c r="A29" s="5" t="s">
        <v>5</v>
      </c>
      <c r="B29" s="6" t="s">
        <v>2</v>
      </c>
      <c r="C29" s="43">
        <v>5200</v>
      </c>
      <c r="D29" s="43">
        <v>2715</v>
      </c>
      <c r="E29" s="43">
        <v>2714.6</v>
      </c>
      <c r="F29" s="27">
        <v>1530.9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6" t="s">
        <v>2</v>
      </c>
      <c r="C30" s="27">
        <v>8500</v>
      </c>
      <c r="D30" s="27">
        <v>2952</v>
      </c>
      <c r="E30" s="27">
        <v>2951.5</v>
      </c>
      <c r="F30" s="27">
        <v>1446.4</v>
      </c>
      <c r="G30" s="44">
        <v>53.5</v>
      </c>
      <c r="H30" s="44">
        <v>67.3</v>
      </c>
      <c r="I30" s="49">
        <v>1384.3</v>
      </c>
      <c r="J30" s="49"/>
      <c r="K30" s="49"/>
    </row>
    <row r="31" spans="1:11" ht="25.5">
      <c r="A31" s="12" t="s">
        <v>7</v>
      </c>
      <c r="B31" s="6" t="s">
        <v>2</v>
      </c>
      <c r="C31" s="27">
        <v>200</v>
      </c>
      <c r="D31" s="27">
        <v>0</v>
      </c>
      <c r="E31" s="27">
        <v>0</v>
      </c>
      <c r="F31" s="27">
        <v>0</v>
      </c>
      <c r="G31" s="44">
        <v>53.4</v>
      </c>
      <c r="H31" s="44">
        <v>25.3</v>
      </c>
      <c r="I31" s="44">
        <v>1367.7</v>
      </c>
      <c r="J31" s="49"/>
    </row>
    <row r="32" spans="1:11" ht="36.75">
      <c r="A32" s="12" t="s">
        <v>8</v>
      </c>
      <c r="B32" s="6" t="s">
        <v>2</v>
      </c>
      <c r="C32" s="27">
        <v>326</v>
      </c>
      <c r="D32" s="27">
        <v>326</v>
      </c>
      <c r="E32" s="27">
        <v>306.10000000000002</v>
      </c>
      <c r="F32" s="27">
        <v>306.10000000000002</v>
      </c>
    </row>
    <row r="33" spans="1:6" ht="51.75" customHeight="1">
      <c r="A33" s="12" t="s">
        <v>9</v>
      </c>
      <c r="B33" s="6" t="s">
        <v>2</v>
      </c>
      <c r="C33" s="27">
        <v>3313</v>
      </c>
      <c r="D33" s="27">
        <v>586</v>
      </c>
      <c r="E33" s="27">
        <v>585.9</v>
      </c>
      <c r="F33" s="27">
        <v>405.8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9" zoomScale="70" zoomScaleNormal="70" workbookViewId="0">
      <selection activeCell="L30" sqref="L30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3.85546875" style="31" customWidth="1"/>
    <col min="7" max="7" width="12.28515625" style="29" customWidth="1"/>
    <col min="8" max="8" width="12" style="2" customWidth="1"/>
    <col min="9" max="11" width="9.140625" style="2"/>
    <col min="12" max="12" width="13.28515625" style="2" customWidth="1"/>
    <col min="13" max="16384" width="9.140625" style="2"/>
  </cols>
  <sheetData>
    <row r="1" spans="1:12">
      <c r="A1" s="102" t="s">
        <v>12</v>
      </c>
      <c r="B1" s="102"/>
      <c r="C1" s="102"/>
      <c r="D1" s="102"/>
      <c r="E1" s="102"/>
      <c r="F1" s="80"/>
    </row>
    <row r="2" spans="1:12">
      <c r="A2" s="102" t="s">
        <v>71</v>
      </c>
      <c r="B2" s="102"/>
      <c r="C2" s="102"/>
      <c r="D2" s="102"/>
      <c r="E2" s="102"/>
      <c r="F2" s="80"/>
    </row>
    <row r="3" spans="1:12">
      <c r="A3" s="1"/>
    </row>
    <row r="4" spans="1:12" ht="49.5" customHeight="1">
      <c r="A4" s="109" t="s">
        <v>38</v>
      </c>
      <c r="B4" s="109"/>
      <c r="C4" s="109"/>
      <c r="D4" s="109"/>
      <c r="E4" s="109"/>
      <c r="F4" s="65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05" t="s">
        <v>24</v>
      </c>
      <c r="B9" s="108" t="s">
        <v>15</v>
      </c>
      <c r="C9" s="107" t="s">
        <v>68</v>
      </c>
      <c r="D9" s="107"/>
      <c r="E9" s="107"/>
      <c r="F9" s="81" t="s">
        <v>77</v>
      </c>
      <c r="G9" s="26"/>
      <c r="L9" s="29"/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F10" s="33"/>
      <c r="G10" s="26" t="s">
        <v>27</v>
      </c>
    </row>
    <row r="11" spans="1:12">
      <c r="A11" s="5" t="s">
        <v>18</v>
      </c>
      <c r="B11" s="6" t="s">
        <v>10</v>
      </c>
      <c r="C11" s="43">
        <v>76</v>
      </c>
      <c r="D11" s="43">
        <v>76</v>
      </c>
      <c r="E11" s="43">
        <v>76</v>
      </c>
      <c r="F11" s="43"/>
      <c r="G11" s="26"/>
    </row>
    <row r="12" spans="1:12" ht="25.5">
      <c r="A12" s="10" t="s">
        <v>20</v>
      </c>
      <c r="B12" s="6" t="s">
        <v>2</v>
      </c>
      <c r="C12" s="27">
        <f>(C13-C32)/C11</f>
        <v>1080.6973684210527</v>
      </c>
      <c r="D12" s="27">
        <f t="shared" ref="D12:E12" si="0">(D13-D32)/D11</f>
        <v>490.84342105263158</v>
      </c>
      <c r="E12" s="27">
        <f t="shared" si="0"/>
        <v>490.81710526315788</v>
      </c>
      <c r="F12" s="27"/>
      <c r="G12" s="26"/>
    </row>
    <row r="13" spans="1:12" ht="25.5">
      <c r="A13" s="5" t="s">
        <v>124</v>
      </c>
      <c r="B13" s="6" t="s">
        <v>2</v>
      </c>
      <c r="C13" s="95">
        <f>C15+C29+C30+C31+C32+C33</f>
        <v>82893</v>
      </c>
      <c r="D13" s="95">
        <f>D15+D29+D30+D31+D32+D33</f>
        <v>37886.199999999997</v>
      </c>
      <c r="E13" s="95">
        <f>E15+E29+E30+E31+E32+E33</f>
        <v>37884.199999999997</v>
      </c>
      <c r="F13" s="43"/>
      <c r="G13" s="26"/>
      <c r="H13" s="2" t="s">
        <v>27</v>
      </c>
    </row>
    <row r="14" spans="1:12">
      <c r="A14" s="8" t="s">
        <v>0</v>
      </c>
      <c r="B14" s="9"/>
      <c r="C14" s="27"/>
      <c r="D14" s="27">
        <f t="shared" ref="D14" si="1">C14</f>
        <v>0</v>
      </c>
      <c r="E14" s="27"/>
      <c r="F14" s="27"/>
      <c r="G14" s="26"/>
      <c r="H14" s="15"/>
    </row>
    <row r="15" spans="1:12" ht="25.5">
      <c r="A15" s="5" t="s">
        <v>125</v>
      </c>
      <c r="B15" s="6" t="s">
        <v>2</v>
      </c>
      <c r="C15" s="95">
        <f>C17+C20+C23+C26</f>
        <v>67313</v>
      </c>
      <c r="D15" s="95">
        <f>D17+D20+D23+D26</f>
        <v>31033.1</v>
      </c>
      <c r="E15" s="95">
        <f>E17+E20+E23+E26</f>
        <v>31032.1</v>
      </c>
      <c r="F15" s="95">
        <f>F17+F20+F23+F26</f>
        <v>20128.099999999999</v>
      </c>
      <c r="G15" s="27"/>
    </row>
    <row r="16" spans="1:12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  <c r="F16" s="27"/>
      <c r="G16" s="26"/>
    </row>
    <row r="17" spans="1:11" s="18" customFormat="1" ht="25.5">
      <c r="A17" s="20" t="s">
        <v>25</v>
      </c>
      <c r="B17" s="17" t="s">
        <v>2</v>
      </c>
      <c r="C17" s="43">
        <v>5513</v>
      </c>
      <c r="D17" s="43">
        <v>3545</v>
      </c>
      <c r="E17" s="43">
        <v>3544.9</v>
      </c>
      <c r="F17" s="43">
        <v>2308.9</v>
      </c>
      <c r="G17" s="26"/>
    </row>
    <row r="18" spans="1:11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7">
        <v>3</v>
      </c>
      <c r="G18" s="26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153138.88888888888</v>
      </c>
      <c r="D19" s="27">
        <f>D17*1000/6/D18</f>
        <v>196944.44444444447</v>
      </c>
      <c r="E19" s="27">
        <f>E17*1000/6/E18</f>
        <v>196938.88888888888</v>
      </c>
      <c r="F19" s="27"/>
      <c r="G19" s="26"/>
    </row>
    <row r="20" spans="1:11" s="18" customFormat="1" ht="25.5">
      <c r="A20" s="20" t="s">
        <v>26</v>
      </c>
      <c r="B20" s="17" t="s">
        <v>2</v>
      </c>
      <c r="C20" s="43">
        <v>49800</v>
      </c>
      <c r="D20" s="43">
        <v>21848.1</v>
      </c>
      <c r="E20" s="43">
        <v>21848.1</v>
      </c>
      <c r="F20" s="43">
        <v>14819.1</v>
      </c>
      <c r="G20" s="26"/>
    </row>
    <row r="21" spans="1:11">
      <c r="A21" s="10" t="s">
        <v>4</v>
      </c>
      <c r="B21" s="11" t="s">
        <v>3</v>
      </c>
      <c r="C21" s="27">
        <v>13.5</v>
      </c>
      <c r="D21" s="27">
        <v>13.5</v>
      </c>
      <c r="E21" s="27">
        <v>13.5</v>
      </c>
      <c r="F21" s="27">
        <v>13.5</v>
      </c>
      <c r="G21" s="26"/>
    </row>
    <row r="22" spans="1:11" ht="21.95" customHeight="1">
      <c r="A22" s="10" t="s">
        <v>22</v>
      </c>
      <c r="B22" s="6" t="s">
        <v>23</v>
      </c>
      <c r="C22" s="27">
        <f>C20/C21/12*1000</f>
        <v>307407.40740740742</v>
      </c>
      <c r="D22" s="27">
        <f>D20*1000/6/D21</f>
        <v>269729.62962962961</v>
      </c>
      <c r="E22" s="27">
        <f>E20*1000/6/E21</f>
        <v>269729.62962962961</v>
      </c>
      <c r="F22" s="27"/>
      <c r="G22" s="26"/>
    </row>
    <row r="23" spans="1:11" ht="39">
      <c r="A23" s="14" t="s">
        <v>21</v>
      </c>
      <c r="B23" s="6" t="s">
        <v>2</v>
      </c>
      <c r="C23" s="43">
        <v>4500</v>
      </c>
      <c r="D23" s="43">
        <v>1895</v>
      </c>
      <c r="E23" s="43">
        <v>1894.5</v>
      </c>
      <c r="F23" s="43">
        <v>1123.5</v>
      </c>
      <c r="G23" s="26"/>
    </row>
    <row r="24" spans="1:11">
      <c r="A24" s="10" t="s">
        <v>4</v>
      </c>
      <c r="B24" s="11" t="s">
        <v>3</v>
      </c>
      <c r="C24" s="27">
        <v>3</v>
      </c>
      <c r="D24" s="27">
        <v>3</v>
      </c>
      <c r="E24" s="27">
        <v>3</v>
      </c>
      <c r="F24" s="27">
        <v>3</v>
      </c>
      <c r="G24" s="26"/>
    </row>
    <row r="25" spans="1:11" ht="21.95" customHeight="1">
      <c r="A25" s="10" t="s">
        <v>22</v>
      </c>
      <c r="B25" s="6" t="s">
        <v>23</v>
      </c>
      <c r="C25" s="27">
        <f>C23/C24/12*1000</f>
        <v>125000</v>
      </c>
      <c r="D25" s="27">
        <f>D23*1000/6/D24</f>
        <v>105277.77777777777</v>
      </c>
      <c r="E25" s="27">
        <f>E23*1000/6/E24</f>
        <v>105250</v>
      </c>
      <c r="F25" s="27"/>
      <c r="G25" s="26"/>
    </row>
    <row r="26" spans="1:11" ht="25.5">
      <c r="A26" s="7" t="s">
        <v>19</v>
      </c>
      <c r="B26" s="6" t="s">
        <v>2</v>
      </c>
      <c r="C26" s="43">
        <v>7500</v>
      </c>
      <c r="D26" s="43">
        <v>3745</v>
      </c>
      <c r="E26" s="43">
        <v>3744.6</v>
      </c>
      <c r="F26" s="43">
        <v>1876.6</v>
      </c>
      <c r="G26" s="26"/>
    </row>
    <row r="27" spans="1:11">
      <c r="A27" s="10" t="s">
        <v>4</v>
      </c>
      <c r="B27" s="11" t="s">
        <v>3</v>
      </c>
      <c r="C27" s="27">
        <v>9.5</v>
      </c>
      <c r="D27" s="27">
        <v>9.5</v>
      </c>
      <c r="E27" s="27">
        <v>9.5</v>
      </c>
      <c r="F27" s="27">
        <v>9.5</v>
      </c>
      <c r="G27" s="26"/>
    </row>
    <row r="28" spans="1:11" ht="21.95" customHeight="1">
      <c r="A28" s="10" t="s">
        <v>22</v>
      </c>
      <c r="B28" s="6" t="s">
        <v>23</v>
      </c>
      <c r="C28" s="27">
        <f>C26/C27/12*1000</f>
        <v>65789.473684210534</v>
      </c>
      <c r="D28" s="27">
        <f>D26*1000/6/D27</f>
        <v>65701.754385964901</v>
      </c>
      <c r="E28" s="27">
        <f>E26*1000/6/E27</f>
        <v>65694.736842105267</v>
      </c>
      <c r="F28" s="27"/>
      <c r="G28" s="26"/>
    </row>
    <row r="29" spans="1:11" ht="25.5">
      <c r="A29" s="5" t="s">
        <v>5</v>
      </c>
      <c r="B29" s="6" t="s">
        <v>2</v>
      </c>
      <c r="C29" s="43">
        <v>7000</v>
      </c>
      <c r="D29" s="43">
        <v>3040</v>
      </c>
      <c r="E29" s="43">
        <v>3039.9</v>
      </c>
      <c r="F29" s="43">
        <v>1943.9</v>
      </c>
      <c r="G29" s="61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6" t="s">
        <v>2</v>
      </c>
      <c r="C30" s="27">
        <v>6100</v>
      </c>
      <c r="D30" s="27">
        <v>2873</v>
      </c>
      <c r="E30" s="27">
        <v>2872.1</v>
      </c>
      <c r="F30" s="27">
        <v>526.29999999999995</v>
      </c>
      <c r="G30" s="61">
        <v>32.299999999999997</v>
      </c>
      <c r="H30" s="49">
        <v>55.4</v>
      </c>
      <c r="I30" s="49">
        <v>2209.8000000000002</v>
      </c>
      <c r="J30" s="49"/>
      <c r="K30" s="49">
        <v>48.3</v>
      </c>
    </row>
    <row r="31" spans="1:11" ht="25.5">
      <c r="A31" s="12" t="s">
        <v>7</v>
      </c>
      <c r="B31" s="6" t="s">
        <v>2</v>
      </c>
      <c r="C31" s="27">
        <v>200</v>
      </c>
      <c r="D31" s="27">
        <v>0</v>
      </c>
      <c r="E31" s="27">
        <v>0</v>
      </c>
      <c r="F31" s="27">
        <v>0</v>
      </c>
      <c r="G31" s="26">
        <v>32.299999999999997</v>
      </c>
      <c r="H31" s="2">
        <v>445.7</v>
      </c>
      <c r="I31" s="2">
        <v>0</v>
      </c>
      <c r="K31" s="2">
        <v>48.3</v>
      </c>
    </row>
    <row r="32" spans="1:11" ht="36.75">
      <c r="A32" s="12" t="s">
        <v>8</v>
      </c>
      <c r="B32" s="6" t="s">
        <v>2</v>
      </c>
      <c r="C32" s="27">
        <v>760</v>
      </c>
      <c r="D32" s="27">
        <v>582.1</v>
      </c>
      <c r="E32" s="27">
        <v>582.1</v>
      </c>
      <c r="F32" s="27">
        <v>582.1</v>
      </c>
      <c r="G32" s="26"/>
    </row>
    <row r="33" spans="1:7" ht="52.5">
      <c r="A33" s="12" t="s">
        <v>9</v>
      </c>
      <c r="B33" s="6" t="s">
        <v>2</v>
      </c>
      <c r="C33" s="27">
        <v>1520</v>
      </c>
      <c r="D33" s="27">
        <v>358</v>
      </c>
      <c r="E33" s="27">
        <v>358</v>
      </c>
      <c r="F33" s="27">
        <v>189.2</v>
      </c>
      <c r="G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4" zoomScale="70" zoomScaleNormal="70" workbookViewId="0">
      <selection activeCell="E29" sqref="E29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.85546875" style="29" customWidth="1"/>
    <col min="7" max="7" width="12" style="2" customWidth="1"/>
    <col min="8" max="16384" width="9.140625" style="2"/>
  </cols>
  <sheetData>
    <row r="1" spans="1:11">
      <c r="A1" s="102" t="s">
        <v>12</v>
      </c>
      <c r="B1" s="102"/>
      <c r="C1" s="102"/>
      <c r="D1" s="102"/>
      <c r="E1" s="102"/>
    </row>
    <row r="2" spans="1:11">
      <c r="A2" s="102" t="s">
        <v>73</v>
      </c>
      <c r="B2" s="102"/>
      <c r="C2" s="102"/>
      <c r="D2" s="102"/>
      <c r="E2" s="102"/>
    </row>
    <row r="3" spans="1:11">
      <c r="A3" s="1"/>
    </row>
    <row r="4" spans="1:11" ht="45.75" customHeight="1">
      <c r="A4" s="109" t="s">
        <v>39</v>
      </c>
      <c r="B4" s="109"/>
      <c r="C4" s="109"/>
      <c r="D4" s="109"/>
      <c r="E4" s="109"/>
    </row>
    <row r="5" spans="1:11" ht="15.75" customHeight="1">
      <c r="A5" s="104" t="s">
        <v>13</v>
      </c>
      <c r="B5" s="104"/>
      <c r="C5" s="104"/>
      <c r="D5" s="104"/>
      <c r="E5" s="104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05" t="s">
        <v>24</v>
      </c>
      <c r="B9" s="108" t="s">
        <v>15</v>
      </c>
      <c r="C9" s="107" t="s">
        <v>58</v>
      </c>
      <c r="D9" s="107"/>
      <c r="E9" s="107"/>
      <c r="F9" s="44" t="s">
        <v>75</v>
      </c>
      <c r="K9" s="44" t="s">
        <v>75</v>
      </c>
    </row>
    <row r="10" spans="1:11" ht="40.5">
      <c r="A10" s="105"/>
      <c r="B10" s="108"/>
      <c r="C10" s="32" t="s">
        <v>16</v>
      </c>
      <c r="D10" s="32" t="s">
        <v>17</v>
      </c>
      <c r="E10" s="33" t="s">
        <v>11</v>
      </c>
    </row>
    <row r="11" spans="1:11">
      <c r="A11" s="5" t="s">
        <v>18</v>
      </c>
      <c r="B11" s="6" t="s">
        <v>10</v>
      </c>
      <c r="C11" s="43">
        <v>8</v>
      </c>
      <c r="D11" s="43">
        <v>8</v>
      </c>
      <c r="E11" s="43">
        <v>8</v>
      </c>
    </row>
    <row r="12" spans="1:11" ht="25.5">
      <c r="A12" s="10" t="s">
        <v>20</v>
      </c>
      <c r="B12" s="6" t="s">
        <v>2</v>
      </c>
      <c r="C12" s="27">
        <f>(C13--C32)/C11</f>
        <v>3055.25</v>
      </c>
      <c r="D12" s="27">
        <f t="shared" ref="D12:E12" si="0">(D13--D32)/D11</f>
        <v>1306.3</v>
      </c>
      <c r="E12" s="27">
        <f t="shared" si="0"/>
        <v>1306.0875000000001</v>
      </c>
    </row>
    <row r="13" spans="1:11" ht="25.5">
      <c r="A13" s="5" t="s">
        <v>122</v>
      </c>
      <c r="B13" s="6" t="s">
        <v>2</v>
      </c>
      <c r="C13" s="95">
        <f>C15+C29+C30+C31+C32+C33</f>
        <v>24112</v>
      </c>
      <c r="D13" s="95">
        <f>D15+D29+D30+D32+D33</f>
        <v>10450.4</v>
      </c>
      <c r="E13" s="95">
        <f>E15+E29+E30+E32+E33</f>
        <v>10448.700000000001</v>
      </c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11" ht="25.5">
      <c r="A15" s="5" t="s">
        <v>123</v>
      </c>
      <c r="B15" s="6" t="s">
        <v>2</v>
      </c>
      <c r="C15" s="95">
        <f t="shared" ref="C15:F15" si="2">C17+C20+C23+C26</f>
        <v>12592</v>
      </c>
      <c r="D15" s="95">
        <f t="shared" si="2"/>
        <v>7618.4</v>
      </c>
      <c r="E15" s="95">
        <f t="shared" si="2"/>
        <v>7617.5999999999995</v>
      </c>
      <c r="F15" s="43">
        <f t="shared" si="2"/>
        <v>4529.3999999999996</v>
      </c>
    </row>
    <row r="16" spans="1:11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</row>
    <row r="17" spans="1:11" s="18" customFormat="1" ht="25.5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9"/>
    </row>
    <row r="18" spans="1:11" s="18" customFormat="1">
      <c r="A18" s="21" t="s">
        <v>4</v>
      </c>
      <c r="B18" s="22" t="s">
        <v>3</v>
      </c>
      <c r="C18" s="28">
        <v>0</v>
      </c>
      <c r="D18" s="27">
        <v>0</v>
      </c>
      <c r="E18" s="27">
        <v>0</v>
      </c>
      <c r="F18" s="29"/>
    </row>
    <row r="19" spans="1:11" s="18" customFormat="1" ht="21.95" customHeight="1">
      <c r="A19" s="21" t="s">
        <v>22</v>
      </c>
      <c r="B19" s="17" t="s">
        <v>23</v>
      </c>
      <c r="C19" s="27">
        <v>0</v>
      </c>
      <c r="D19" s="27">
        <v>0</v>
      </c>
      <c r="E19" s="27">
        <v>0</v>
      </c>
      <c r="F19" s="29"/>
    </row>
    <row r="20" spans="1:11" s="18" customFormat="1" ht="25.5">
      <c r="A20" s="20" t="s">
        <v>26</v>
      </c>
      <c r="B20" s="17" t="s">
        <v>2</v>
      </c>
      <c r="C20" s="43">
        <v>6800</v>
      </c>
      <c r="D20" s="43">
        <v>5261</v>
      </c>
      <c r="E20" s="43">
        <v>5260.4</v>
      </c>
      <c r="F20" s="29">
        <v>3579.4</v>
      </c>
    </row>
    <row r="21" spans="1:11" s="18" customFormat="1">
      <c r="A21" s="21" t="s">
        <v>4</v>
      </c>
      <c r="B21" s="22" t="s">
        <v>3</v>
      </c>
      <c r="C21" s="28">
        <v>4</v>
      </c>
      <c r="D21" s="27">
        <v>4</v>
      </c>
      <c r="E21" s="28">
        <v>4</v>
      </c>
      <c r="F21" s="29"/>
    </row>
    <row r="22" spans="1:11" ht="21.95" customHeight="1">
      <c r="A22" s="10" t="s">
        <v>22</v>
      </c>
      <c r="B22" s="6" t="s">
        <v>23</v>
      </c>
      <c r="C22" s="27">
        <f>C20/C21/12*1000</f>
        <v>141666.66666666666</v>
      </c>
      <c r="D22" s="27">
        <f>D20*1000/6/D21</f>
        <v>219208.33333333334</v>
      </c>
      <c r="E22" s="27">
        <f>E20*1000/6/E21</f>
        <v>219183.33333333334</v>
      </c>
    </row>
    <row r="23" spans="1:11" ht="39">
      <c r="A23" s="14" t="s">
        <v>21</v>
      </c>
      <c r="B23" s="6" t="s">
        <v>2</v>
      </c>
      <c r="C23" s="43">
        <v>800</v>
      </c>
      <c r="D23" s="43">
        <v>199.4</v>
      </c>
      <c r="E23" s="43">
        <v>199.4</v>
      </c>
    </row>
    <row r="24" spans="1:11">
      <c r="A24" s="10" t="s">
        <v>4</v>
      </c>
      <c r="B24" s="11" t="s">
        <v>3</v>
      </c>
      <c r="C24" s="28">
        <v>1</v>
      </c>
      <c r="D24" s="27">
        <v>1</v>
      </c>
      <c r="E24" s="28">
        <v>1</v>
      </c>
    </row>
    <row r="25" spans="1:11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D23*1000/3/D24</f>
        <v>66466.666666666672</v>
      </c>
      <c r="E25" s="27">
        <f>E23*1000/3/E24</f>
        <v>66466.666666666672</v>
      </c>
    </row>
    <row r="26" spans="1:11" ht="25.5">
      <c r="A26" s="7" t="s">
        <v>19</v>
      </c>
      <c r="B26" s="6" t="s">
        <v>2</v>
      </c>
      <c r="C26" s="43">
        <v>4992</v>
      </c>
      <c r="D26" s="43">
        <v>2158</v>
      </c>
      <c r="E26" s="43">
        <v>2157.8000000000002</v>
      </c>
      <c r="F26" s="29">
        <v>950</v>
      </c>
      <c r="K26" s="2">
        <v>469.1</v>
      </c>
    </row>
    <row r="27" spans="1:11">
      <c r="A27" s="10" t="s">
        <v>4</v>
      </c>
      <c r="B27" s="11" t="s">
        <v>3</v>
      </c>
      <c r="C27" s="28">
        <v>6.6</v>
      </c>
      <c r="D27" s="28">
        <v>6</v>
      </c>
      <c r="E27" s="28">
        <v>6</v>
      </c>
    </row>
    <row r="28" spans="1:11" ht="21.95" customHeight="1">
      <c r="A28" s="10" t="s">
        <v>22</v>
      </c>
      <c r="B28" s="6" t="s">
        <v>23</v>
      </c>
      <c r="C28" s="27">
        <f>C26/C27/12*1000</f>
        <v>63030.303030303032</v>
      </c>
      <c r="D28" s="27">
        <f>D26*1000/6/D27</f>
        <v>59944.444444444445</v>
      </c>
      <c r="E28" s="27">
        <f>E26*1000/6/E27</f>
        <v>59938.888888888883</v>
      </c>
      <c r="F28" s="44"/>
      <c r="G28" s="44"/>
      <c r="H28" s="44"/>
      <c r="I28" s="49"/>
      <c r="J28" s="49"/>
    </row>
    <row r="29" spans="1:11" ht="25.5">
      <c r="A29" s="5" t="s">
        <v>5</v>
      </c>
      <c r="B29" s="6" t="s">
        <v>2</v>
      </c>
      <c r="C29" s="43">
        <v>1300</v>
      </c>
      <c r="D29" s="43">
        <v>795</v>
      </c>
      <c r="E29" s="43">
        <v>794.9</v>
      </c>
      <c r="F29" s="44">
        <v>469.1</v>
      </c>
      <c r="G29" s="44" t="s">
        <v>67</v>
      </c>
      <c r="H29" s="44" t="s">
        <v>64</v>
      </c>
      <c r="I29" s="49" t="s">
        <v>62</v>
      </c>
      <c r="J29" s="49" t="s">
        <v>66</v>
      </c>
      <c r="K29" s="44" t="s">
        <v>59</v>
      </c>
    </row>
    <row r="30" spans="1:11" ht="36.75">
      <c r="A30" s="12" t="s">
        <v>6</v>
      </c>
      <c r="B30" s="6" t="s">
        <v>2</v>
      </c>
      <c r="C30" s="43">
        <v>6523</v>
      </c>
      <c r="D30" s="43">
        <v>165</v>
      </c>
      <c r="E30" s="43">
        <v>165</v>
      </c>
      <c r="F30" s="44">
        <v>77</v>
      </c>
      <c r="G30" s="49">
        <v>75.7</v>
      </c>
      <c r="H30" s="49">
        <v>0</v>
      </c>
      <c r="I30" s="49"/>
      <c r="J30" s="49"/>
      <c r="K30" s="44">
        <v>12.3</v>
      </c>
    </row>
    <row r="31" spans="1:11" ht="25.5">
      <c r="A31" s="12" t="s">
        <v>7</v>
      </c>
      <c r="B31" s="6" t="s">
        <v>2</v>
      </c>
      <c r="C31" s="27">
        <v>100</v>
      </c>
      <c r="D31" s="27">
        <v>0</v>
      </c>
      <c r="E31" s="27">
        <v>0</v>
      </c>
      <c r="F31" s="74"/>
      <c r="G31" s="76">
        <v>64.8</v>
      </c>
      <c r="K31" s="74">
        <v>12.2</v>
      </c>
    </row>
    <row r="32" spans="1:11" ht="33.75" customHeight="1">
      <c r="A32" s="12" t="s">
        <v>8</v>
      </c>
      <c r="B32" s="6" t="s">
        <v>2</v>
      </c>
      <c r="C32" s="27">
        <v>330</v>
      </c>
      <c r="D32" s="27">
        <v>0</v>
      </c>
      <c r="E32" s="27">
        <v>0</v>
      </c>
      <c r="K32" s="29"/>
    </row>
    <row r="33" spans="1:5" ht="52.5" customHeight="1">
      <c r="A33" s="12" t="s">
        <v>9</v>
      </c>
      <c r="B33" s="6" t="s">
        <v>2</v>
      </c>
      <c r="C33" s="27">
        <v>3267</v>
      </c>
      <c r="D33" s="27">
        <v>1872</v>
      </c>
      <c r="E33" s="27">
        <v>1871.2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4" zoomScale="70" zoomScaleNormal="70" workbookViewId="0">
      <selection activeCell="I15" sqref="I15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85546875" style="29" customWidth="1"/>
    <col min="7" max="7" width="12" style="2" customWidth="1"/>
    <col min="8" max="10" width="9.140625" style="2"/>
    <col min="11" max="11" width="12.7109375" style="2" customWidth="1"/>
    <col min="12" max="16384" width="9.140625" style="2"/>
  </cols>
  <sheetData>
    <row r="1" spans="1:11">
      <c r="A1" s="102" t="s">
        <v>12</v>
      </c>
      <c r="B1" s="102"/>
      <c r="C1" s="102"/>
      <c r="D1" s="102"/>
      <c r="E1" s="102"/>
    </row>
    <row r="2" spans="1:11">
      <c r="A2" s="102" t="s">
        <v>71</v>
      </c>
      <c r="B2" s="102"/>
      <c r="C2" s="102"/>
      <c r="D2" s="102"/>
      <c r="E2" s="102"/>
    </row>
    <row r="3" spans="1:11">
      <c r="A3" s="1"/>
    </row>
    <row r="4" spans="1:11" ht="48" customHeight="1">
      <c r="A4" s="109" t="s">
        <v>40</v>
      </c>
      <c r="B4" s="109"/>
      <c r="C4" s="109"/>
      <c r="D4" s="109"/>
      <c r="E4" s="109"/>
    </row>
    <row r="5" spans="1:11" ht="15.75" customHeight="1">
      <c r="A5" s="104" t="s">
        <v>13</v>
      </c>
      <c r="B5" s="104"/>
      <c r="C5" s="104"/>
      <c r="D5" s="104"/>
      <c r="E5" s="104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05" t="s">
        <v>24</v>
      </c>
      <c r="B9" s="108" t="s">
        <v>15</v>
      </c>
      <c r="C9" s="107" t="s">
        <v>58</v>
      </c>
      <c r="D9" s="107"/>
      <c r="E9" s="107"/>
      <c r="F9" s="26" t="s">
        <v>75</v>
      </c>
      <c r="K9" s="29" t="s">
        <v>75</v>
      </c>
    </row>
    <row r="10" spans="1:11" ht="40.5">
      <c r="A10" s="105"/>
      <c r="B10" s="108"/>
      <c r="C10" s="32" t="s">
        <v>16</v>
      </c>
      <c r="D10" s="32" t="s">
        <v>17</v>
      </c>
      <c r="E10" s="33" t="s">
        <v>11</v>
      </c>
      <c r="F10" s="26"/>
    </row>
    <row r="11" spans="1:11">
      <c r="A11" s="5" t="s">
        <v>18</v>
      </c>
      <c r="B11" s="6" t="s">
        <v>10</v>
      </c>
      <c r="C11" s="43">
        <v>117</v>
      </c>
      <c r="D11" s="43">
        <v>117</v>
      </c>
      <c r="E11" s="43">
        <v>117</v>
      </c>
      <c r="F11" s="26"/>
    </row>
    <row r="12" spans="1:11" ht="25.5">
      <c r="A12" s="10" t="s">
        <v>20</v>
      </c>
      <c r="B12" s="6" t="s">
        <v>2</v>
      </c>
      <c r="C12" s="27">
        <f>(C13-C32)/C11</f>
        <v>717.11965811965808</v>
      </c>
      <c r="D12" s="27">
        <f t="shared" ref="D12:E12" si="0">(D13-D32)/D11</f>
        <v>390.84444444444449</v>
      </c>
      <c r="E12" s="27">
        <f t="shared" si="0"/>
        <v>390.84017094017105</v>
      </c>
      <c r="F12" s="26"/>
    </row>
    <row r="13" spans="1:11" ht="25.5">
      <c r="A13" s="5" t="s">
        <v>120</v>
      </c>
      <c r="B13" s="6" t="s">
        <v>2</v>
      </c>
      <c r="C13" s="95">
        <f>C15+C29+C30+C31+C32+C33</f>
        <v>84655</v>
      </c>
      <c r="D13" s="95">
        <f>D15+D29+D30+D31+D32+D33</f>
        <v>46338.9</v>
      </c>
      <c r="E13" s="95">
        <f>E15+E29+E30+E31+E32+E33</f>
        <v>46338.400000000009</v>
      </c>
      <c r="F13" s="26"/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>
      <c r="A15" s="5" t="s">
        <v>121</v>
      </c>
      <c r="B15" s="6" t="s">
        <v>2</v>
      </c>
      <c r="C15" s="95">
        <f>C17+C20+C23+C26</f>
        <v>60611</v>
      </c>
      <c r="D15" s="95">
        <f t="shared" ref="D15:F15" si="2">D17+D20+D23+D26</f>
        <v>39036.5</v>
      </c>
      <c r="E15" s="95">
        <f t="shared" si="2"/>
        <v>39036.300000000003</v>
      </c>
      <c r="F15" s="43">
        <f t="shared" si="2"/>
        <v>24073.4</v>
      </c>
    </row>
    <row r="16" spans="1:11">
      <c r="A16" s="8" t="s">
        <v>1</v>
      </c>
      <c r="B16" s="9"/>
      <c r="C16" s="27"/>
      <c r="D16" s="27"/>
      <c r="E16" s="27"/>
      <c r="F16" s="26"/>
    </row>
    <row r="17" spans="1:10" s="18" customFormat="1" ht="25.5">
      <c r="A17" s="20" t="s">
        <v>25</v>
      </c>
      <c r="B17" s="17" t="s">
        <v>2</v>
      </c>
      <c r="C17" s="43">
        <v>5700</v>
      </c>
      <c r="D17" s="43">
        <v>5219</v>
      </c>
      <c r="E17" s="43">
        <v>5219</v>
      </c>
      <c r="F17" s="26">
        <v>3833.7</v>
      </c>
    </row>
    <row r="18" spans="1:10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6">
        <v>3</v>
      </c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158333.33333333334</v>
      </c>
      <c r="D19" s="27">
        <f>D17*1000/6/D18</f>
        <v>289944.44444444444</v>
      </c>
      <c r="E19" s="27">
        <f>E17*1000/6/E18</f>
        <v>289944.44444444444</v>
      </c>
      <c r="F19" s="26"/>
    </row>
    <row r="20" spans="1:10" s="18" customFormat="1" ht="25.5">
      <c r="A20" s="20" t="s">
        <v>26</v>
      </c>
      <c r="B20" s="17" t="s">
        <v>2</v>
      </c>
      <c r="C20" s="43">
        <v>43411</v>
      </c>
      <c r="D20" s="43">
        <v>28269</v>
      </c>
      <c r="E20" s="43">
        <v>28269</v>
      </c>
      <c r="F20" s="26">
        <v>17501.400000000001</v>
      </c>
    </row>
    <row r="21" spans="1:10" s="18" customFormat="1">
      <c r="A21" s="21" t="s">
        <v>4</v>
      </c>
      <c r="B21" s="22" t="s">
        <v>3</v>
      </c>
      <c r="C21" s="27">
        <v>20</v>
      </c>
      <c r="D21" s="27">
        <v>20</v>
      </c>
      <c r="E21" s="27">
        <v>20</v>
      </c>
      <c r="F21" s="26">
        <v>17</v>
      </c>
    </row>
    <row r="22" spans="1:10" ht="21.95" customHeight="1">
      <c r="A22" s="10" t="s">
        <v>22</v>
      </c>
      <c r="B22" s="6" t="s">
        <v>23</v>
      </c>
      <c r="C22" s="27">
        <f>C20/C21/12*1000</f>
        <v>180879.16666666669</v>
      </c>
      <c r="D22" s="27">
        <f>D20*1000/6/D21</f>
        <v>235575</v>
      </c>
      <c r="E22" s="27">
        <f>E20*1000/6/E21</f>
        <v>235575</v>
      </c>
      <c r="F22" s="26"/>
    </row>
    <row r="23" spans="1:10" ht="39">
      <c r="A23" s="14" t="s">
        <v>21</v>
      </c>
      <c r="B23" s="6" t="s">
        <v>2</v>
      </c>
      <c r="C23" s="43">
        <v>3800</v>
      </c>
      <c r="D23" s="43">
        <v>1841.5</v>
      </c>
      <c r="E23" s="43">
        <v>1841.4</v>
      </c>
      <c r="F23" s="26">
        <v>920.7</v>
      </c>
    </row>
    <row r="24" spans="1:10">
      <c r="A24" s="10" t="s">
        <v>4</v>
      </c>
      <c r="B24" s="11" t="s">
        <v>3</v>
      </c>
      <c r="C24" s="27">
        <v>4</v>
      </c>
      <c r="D24" s="27">
        <v>4</v>
      </c>
      <c r="E24" s="27">
        <v>4</v>
      </c>
      <c r="F24" s="26">
        <v>4</v>
      </c>
    </row>
    <row r="25" spans="1:10" ht="21.95" customHeight="1">
      <c r="A25" s="10" t="s">
        <v>22</v>
      </c>
      <c r="B25" s="6" t="s">
        <v>23</v>
      </c>
      <c r="C25" s="27">
        <f>C23/C24/12*1000</f>
        <v>79166.666666666672</v>
      </c>
      <c r="D25" s="27">
        <f>D23*1000/6/D24</f>
        <v>76729.166666666672</v>
      </c>
      <c r="E25" s="27">
        <f>E23*1000/6/E24</f>
        <v>76725</v>
      </c>
      <c r="F25" s="26" t="s">
        <v>27</v>
      </c>
    </row>
    <row r="26" spans="1:10" ht="25.5">
      <c r="A26" s="7" t="s">
        <v>19</v>
      </c>
      <c r="B26" s="6" t="s">
        <v>2</v>
      </c>
      <c r="C26" s="43">
        <v>7700</v>
      </c>
      <c r="D26" s="43">
        <v>3707</v>
      </c>
      <c r="E26" s="43">
        <v>3706.9</v>
      </c>
      <c r="F26" s="26">
        <v>1817.6</v>
      </c>
    </row>
    <row r="27" spans="1:10">
      <c r="A27" s="10" t="s">
        <v>4</v>
      </c>
      <c r="B27" s="11" t="s">
        <v>3</v>
      </c>
      <c r="C27" s="27">
        <v>10</v>
      </c>
      <c r="D27" s="27">
        <v>10</v>
      </c>
      <c r="E27" s="27">
        <v>10</v>
      </c>
      <c r="F27" s="26">
        <v>10</v>
      </c>
    </row>
    <row r="28" spans="1:10" ht="21.95" customHeight="1">
      <c r="A28" s="10" t="s">
        <v>22</v>
      </c>
      <c r="B28" s="6" t="s">
        <v>23</v>
      </c>
      <c r="C28" s="27">
        <f>C26/C27/12*1000</f>
        <v>64166.666666666672</v>
      </c>
      <c r="D28" s="27">
        <f>D26*1000/6/D27</f>
        <v>61783.333333333336</v>
      </c>
      <c r="E28" s="27">
        <f>E26*1000/6/E27</f>
        <v>61781.666666666664</v>
      </c>
      <c r="F28" s="26"/>
    </row>
    <row r="29" spans="1:10" ht="25.5">
      <c r="A29" s="5" t="s">
        <v>5</v>
      </c>
      <c r="B29" s="6" t="s">
        <v>2</v>
      </c>
      <c r="C29" s="43">
        <v>7528</v>
      </c>
      <c r="D29" s="43">
        <v>3727</v>
      </c>
      <c r="E29" s="43">
        <v>3726.9</v>
      </c>
      <c r="F29" s="61">
        <v>2136.4</v>
      </c>
      <c r="G29" s="44" t="s">
        <v>67</v>
      </c>
      <c r="H29" s="44" t="s">
        <v>64</v>
      </c>
      <c r="I29" s="61" t="s">
        <v>59</v>
      </c>
      <c r="J29" s="49" t="s">
        <v>66</v>
      </c>
    </row>
    <row r="30" spans="1:10" ht="36.75">
      <c r="A30" s="12" t="s">
        <v>6</v>
      </c>
      <c r="B30" s="6" t="s">
        <v>2</v>
      </c>
      <c r="C30" s="27">
        <v>9964</v>
      </c>
      <c r="D30" s="27">
        <v>2462</v>
      </c>
      <c r="E30" s="27">
        <v>2461.8000000000002</v>
      </c>
      <c r="F30" s="61">
        <v>632.29999999999995</v>
      </c>
      <c r="G30" s="49">
        <v>168.2</v>
      </c>
      <c r="H30" s="49">
        <v>1591.1</v>
      </c>
      <c r="I30" s="61">
        <v>70.2</v>
      </c>
      <c r="J30" s="49"/>
    </row>
    <row r="31" spans="1:10" ht="25.5">
      <c r="A31" s="12" t="s">
        <v>7</v>
      </c>
      <c r="B31" s="6" t="s">
        <v>2</v>
      </c>
      <c r="C31" s="27">
        <v>300</v>
      </c>
      <c r="D31" s="27">
        <v>0</v>
      </c>
      <c r="E31" s="27">
        <v>0</v>
      </c>
      <c r="F31" s="26">
        <v>0</v>
      </c>
      <c r="G31" s="76">
        <v>20</v>
      </c>
      <c r="H31" s="76">
        <v>542.1</v>
      </c>
      <c r="I31" s="76">
        <v>70.2</v>
      </c>
    </row>
    <row r="32" spans="1:10" ht="36.75">
      <c r="A32" s="12" t="s">
        <v>8</v>
      </c>
      <c r="B32" s="6" t="s">
        <v>2</v>
      </c>
      <c r="C32" s="27">
        <v>752</v>
      </c>
      <c r="D32" s="27">
        <v>610.1</v>
      </c>
      <c r="E32" s="27">
        <v>610.1</v>
      </c>
      <c r="F32" s="26">
        <v>610.1</v>
      </c>
    </row>
    <row r="33" spans="1:6" ht="52.5" customHeight="1">
      <c r="A33" s="12" t="s">
        <v>9</v>
      </c>
      <c r="B33" s="6" t="s">
        <v>2</v>
      </c>
      <c r="C33" s="27">
        <v>5500</v>
      </c>
      <c r="D33" s="27">
        <v>503.3</v>
      </c>
      <c r="E33" s="27">
        <v>503.3</v>
      </c>
      <c r="F33" s="26">
        <v>294.89999999999998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7" zoomScale="80" zoomScaleNormal="80" workbookViewId="0">
      <selection activeCell="C30" sqref="C30:C32"/>
    </sheetView>
  </sheetViews>
  <sheetFormatPr defaultColWidth="9.140625" defaultRowHeight="20.25"/>
  <cols>
    <col min="1" max="1" width="69.42578125" style="2" customWidth="1"/>
    <col min="2" max="2" width="9.140625" style="30"/>
    <col min="3" max="3" width="14.85546875" style="31" customWidth="1"/>
    <col min="4" max="4" width="12" style="31" customWidth="1"/>
    <col min="5" max="5" width="14.140625" style="31" customWidth="1"/>
    <col min="6" max="7" width="12" style="29" customWidth="1"/>
    <col min="8" max="10" width="9.140625" style="2"/>
    <col min="11" max="11" width="10.28515625" style="2" customWidth="1"/>
    <col min="12" max="16384" width="9.140625" style="2"/>
  </cols>
  <sheetData>
    <row r="1" spans="1:11">
      <c r="A1" s="102" t="s">
        <v>12</v>
      </c>
      <c r="B1" s="102"/>
      <c r="C1" s="102"/>
      <c r="D1" s="102"/>
      <c r="E1" s="102"/>
    </row>
    <row r="2" spans="1:11">
      <c r="A2" s="102" t="s">
        <v>71</v>
      </c>
      <c r="B2" s="102"/>
      <c r="C2" s="102"/>
      <c r="D2" s="102"/>
      <c r="E2" s="102"/>
    </row>
    <row r="3" spans="1:11">
      <c r="A3" s="1"/>
    </row>
    <row r="4" spans="1:11" ht="48.75" customHeight="1">
      <c r="A4" s="109" t="s">
        <v>41</v>
      </c>
      <c r="B4" s="109"/>
      <c r="C4" s="109"/>
      <c r="D4" s="109"/>
      <c r="E4" s="109"/>
    </row>
    <row r="5" spans="1:11" ht="15.75" customHeight="1">
      <c r="A5" s="104" t="s">
        <v>13</v>
      </c>
      <c r="B5" s="104"/>
      <c r="C5" s="104"/>
      <c r="D5" s="104"/>
      <c r="E5" s="104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05" t="s">
        <v>24</v>
      </c>
      <c r="B9" s="106" t="s">
        <v>15</v>
      </c>
      <c r="C9" s="107" t="s">
        <v>68</v>
      </c>
      <c r="D9" s="107"/>
      <c r="E9" s="107"/>
      <c r="F9" s="29" t="s">
        <v>75</v>
      </c>
      <c r="K9" s="29" t="s">
        <v>75</v>
      </c>
    </row>
    <row r="10" spans="1:11" ht="40.5">
      <c r="A10" s="105"/>
      <c r="B10" s="106"/>
      <c r="C10" s="32" t="s">
        <v>16</v>
      </c>
      <c r="D10" s="32" t="s">
        <v>17</v>
      </c>
      <c r="E10" s="33" t="s">
        <v>11</v>
      </c>
    </row>
    <row r="11" spans="1:11">
      <c r="A11" s="5" t="s">
        <v>18</v>
      </c>
      <c r="B11" s="34" t="s">
        <v>10</v>
      </c>
      <c r="C11" s="43">
        <v>86</v>
      </c>
      <c r="D11" s="43">
        <v>86</v>
      </c>
      <c r="E11" s="43">
        <v>86</v>
      </c>
    </row>
    <row r="12" spans="1:11" ht="25.5">
      <c r="A12" s="10" t="s">
        <v>20</v>
      </c>
      <c r="B12" s="34" t="s">
        <v>2</v>
      </c>
      <c r="C12" s="27">
        <f>(C13-C32)/C11</f>
        <v>1351.3255813953488</v>
      </c>
      <c r="D12" s="27">
        <f t="shared" ref="D12:E12" si="0">(D13-D32)/D11</f>
        <v>694.98837209302326</v>
      </c>
      <c r="E12" s="27">
        <f t="shared" si="0"/>
        <v>694.96162790697679</v>
      </c>
    </row>
    <row r="13" spans="1:11" ht="25.5">
      <c r="A13" s="5" t="s">
        <v>118</v>
      </c>
      <c r="B13" s="34" t="s">
        <v>2</v>
      </c>
      <c r="C13" s="95">
        <f>C15+C29+C30+C31+C32+C33</f>
        <v>116974</v>
      </c>
      <c r="D13" s="95">
        <f>D15+D29+D30+D31+D32+D33</f>
        <v>60351.1</v>
      </c>
      <c r="E13" s="95">
        <f>E15+E29+E30+E31+E32+E33</f>
        <v>60348.800000000003</v>
      </c>
      <c r="F13" s="29" t="s">
        <v>27</v>
      </c>
    </row>
    <row r="14" spans="1:11">
      <c r="A14" s="8" t="s">
        <v>0</v>
      </c>
      <c r="B14" s="35"/>
      <c r="C14" s="27"/>
      <c r="D14" s="27">
        <f t="shared" ref="D14" si="1">C14</f>
        <v>0</v>
      </c>
      <c r="E14" s="27"/>
      <c r="G14" s="31"/>
    </row>
    <row r="15" spans="1:11" ht="25.5">
      <c r="A15" s="5" t="s">
        <v>119</v>
      </c>
      <c r="B15" s="34" t="s">
        <v>2</v>
      </c>
      <c r="C15" s="95">
        <v>97902</v>
      </c>
      <c r="D15" s="95">
        <f t="shared" ref="D15:F15" si="2">D17+D20+D23+D26</f>
        <v>50681</v>
      </c>
      <c r="E15" s="95">
        <f>E17+E20+E23+E26</f>
        <v>50680.200000000004</v>
      </c>
      <c r="F15" s="43">
        <f t="shared" si="2"/>
        <v>28110.700000000004</v>
      </c>
    </row>
    <row r="16" spans="1:11">
      <c r="A16" s="8" t="s">
        <v>1</v>
      </c>
      <c r="B16" s="35"/>
      <c r="C16" s="27"/>
      <c r="D16" s="27"/>
      <c r="E16" s="27"/>
    </row>
    <row r="17" spans="1:11" s="18" customFormat="1" ht="25.5">
      <c r="A17" s="20" t="s">
        <v>25</v>
      </c>
      <c r="B17" s="34" t="s">
        <v>2</v>
      </c>
      <c r="C17" s="43">
        <v>5100</v>
      </c>
      <c r="D17" s="43">
        <v>2547.5</v>
      </c>
      <c r="E17" s="43">
        <v>2547.4</v>
      </c>
      <c r="F17" s="29">
        <v>1608.4</v>
      </c>
      <c r="G17" s="29" t="s">
        <v>27</v>
      </c>
    </row>
    <row r="18" spans="1:11" s="18" customFormat="1">
      <c r="A18" s="21" t="s">
        <v>4</v>
      </c>
      <c r="B18" s="36" t="s">
        <v>3</v>
      </c>
      <c r="C18" s="27">
        <v>2</v>
      </c>
      <c r="D18" s="27">
        <v>2</v>
      </c>
      <c r="E18" s="27">
        <v>2</v>
      </c>
      <c r="F18" s="29">
        <v>2</v>
      </c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212500</v>
      </c>
      <c r="D19" s="27">
        <f>D17*1000/6/D18</f>
        <v>212291.66666666666</v>
      </c>
      <c r="E19" s="27">
        <f>E17*1000/6/E18</f>
        <v>212283.33333333334</v>
      </c>
      <c r="F19" s="29"/>
      <c r="G19" s="29"/>
    </row>
    <row r="20" spans="1:11" s="18" customFormat="1" ht="25.5">
      <c r="A20" s="20" t="s">
        <v>26</v>
      </c>
      <c r="B20" s="34" t="s">
        <v>2</v>
      </c>
      <c r="C20" s="43">
        <v>49200</v>
      </c>
      <c r="D20" s="43">
        <v>37570</v>
      </c>
      <c r="E20" s="43">
        <v>37569.9</v>
      </c>
      <c r="F20" s="29">
        <v>20900.900000000001</v>
      </c>
      <c r="G20" s="29"/>
    </row>
    <row r="21" spans="1:11">
      <c r="A21" s="10" t="s">
        <v>4</v>
      </c>
      <c r="B21" s="36" t="s">
        <v>3</v>
      </c>
      <c r="C21" s="27">
        <v>21</v>
      </c>
      <c r="D21" s="27">
        <v>19</v>
      </c>
      <c r="E21" s="27">
        <v>19</v>
      </c>
      <c r="F21" s="29">
        <v>19</v>
      </c>
    </row>
    <row r="22" spans="1:11" ht="21.95" customHeight="1">
      <c r="A22" s="10" t="s">
        <v>22</v>
      </c>
      <c r="B22" s="34" t="s">
        <v>23</v>
      </c>
      <c r="C22" s="27">
        <f>C20/C21/12*1000</f>
        <v>195238.09523809521</v>
      </c>
      <c r="D22" s="27">
        <f>D20*1000/6/D21</f>
        <v>329561.40350877197</v>
      </c>
      <c r="E22" s="27">
        <f>E20*1000/6/E21</f>
        <v>329560.5263157895</v>
      </c>
    </row>
    <row r="23" spans="1:11" ht="39">
      <c r="A23" s="14" t="s">
        <v>21</v>
      </c>
      <c r="B23" s="34" t="s">
        <v>2</v>
      </c>
      <c r="C23" s="43">
        <v>8800</v>
      </c>
      <c r="D23" s="43">
        <v>4831.5</v>
      </c>
      <c r="E23" s="43">
        <v>4831.3</v>
      </c>
      <c r="F23" s="29">
        <v>2948.5</v>
      </c>
    </row>
    <row r="24" spans="1:11">
      <c r="A24" s="10" t="s">
        <v>4</v>
      </c>
      <c r="B24" s="36" t="s">
        <v>3</v>
      </c>
      <c r="C24" s="27">
        <v>5.5</v>
      </c>
      <c r="D24" s="27">
        <v>6</v>
      </c>
      <c r="E24" s="27">
        <v>6</v>
      </c>
      <c r="F24" s="29">
        <v>6</v>
      </c>
      <c r="H24" s="62"/>
    </row>
    <row r="25" spans="1:11" ht="21.95" customHeight="1">
      <c r="A25" s="10" t="s">
        <v>22</v>
      </c>
      <c r="B25" s="34" t="s">
        <v>23</v>
      </c>
      <c r="C25" s="27">
        <f>C23/C24/12*1000</f>
        <v>133333.33333333334</v>
      </c>
      <c r="D25" s="27">
        <f>D23*1000/6/D24</f>
        <v>134208.33333333334</v>
      </c>
      <c r="E25" s="27">
        <f>E23*1000/6/E24</f>
        <v>134202.77777777778</v>
      </c>
    </row>
    <row r="26" spans="1:11" ht="25.5">
      <c r="A26" s="7" t="s">
        <v>19</v>
      </c>
      <c r="B26" s="34" t="s">
        <v>2</v>
      </c>
      <c r="C26" s="43">
        <v>11700</v>
      </c>
      <c r="D26" s="43">
        <v>5732</v>
      </c>
      <c r="E26" s="43">
        <v>5731.6</v>
      </c>
      <c r="F26" s="29">
        <v>2652.9</v>
      </c>
    </row>
    <row r="27" spans="1:11">
      <c r="A27" s="10" t="s">
        <v>4</v>
      </c>
      <c r="B27" s="36" t="s">
        <v>3</v>
      </c>
      <c r="C27" s="27">
        <v>16</v>
      </c>
      <c r="D27" s="27">
        <v>16</v>
      </c>
      <c r="E27" s="27">
        <v>17</v>
      </c>
      <c r="F27" s="29">
        <v>17</v>
      </c>
    </row>
    <row r="28" spans="1:11" ht="21.95" customHeight="1">
      <c r="A28" s="10" t="s">
        <v>22</v>
      </c>
      <c r="B28" s="34" t="s">
        <v>23</v>
      </c>
      <c r="C28" s="27">
        <f>C26/C27/12*1000</f>
        <v>60937.5</v>
      </c>
      <c r="D28" s="27">
        <f>D26*1000/6/D27</f>
        <v>59708.333333333336</v>
      </c>
      <c r="E28" s="27">
        <f>E26*1000/6/E27</f>
        <v>56192.156862745098</v>
      </c>
    </row>
    <row r="29" spans="1:11" ht="25.5">
      <c r="A29" s="5" t="s">
        <v>5</v>
      </c>
      <c r="B29" s="34" t="s">
        <v>2</v>
      </c>
      <c r="C29" s="43">
        <v>8187</v>
      </c>
      <c r="D29" s="43">
        <v>5269</v>
      </c>
      <c r="E29" s="43">
        <v>5268.2</v>
      </c>
      <c r="F29" s="92">
        <v>2903</v>
      </c>
      <c r="G29" s="44" t="s">
        <v>67</v>
      </c>
      <c r="H29" s="44" t="s">
        <v>64</v>
      </c>
      <c r="I29" s="49" t="s">
        <v>62</v>
      </c>
      <c r="J29" s="49" t="s">
        <v>66</v>
      </c>
      <c r="K29" s="44" t="s">
        <v>59</v>
      </c>
    </row>
    <row r="30" spans="1:11" ht="36.75">
      <c r="A30" s="12" t="s">
        <v>6</v>
      </c>
      <c r="B30" s="34" t="s">
        <v>2</v>
      </c>
      <c r="C30" s="27">
        <v>6200</v>
      </c>
      <c r="D30" s="27">
        <v>3080</v>
      </c>
      <c r="E30" s="27">
        <v>3079.9</v>
      </c>
      <c r="F30" s="44">
        <v>1980.4</v>
      </c>
      <c r="G30" s="49">
        <v>139</v>
      </c>
      <c r="H30" s="49">
        <v>879.5</v>
      </c>
      <c r="I30" s="49"/>
      <c r="J30" s="49">
        <v>25.7</v>
      </c>
      <c r="K30" s="44">
        <v>55.3</v>
      </c>
    </row>
    <row r="31" spans="1:11" ht="25.5">
      <c r="A31" s="12" t="s">
        <v>7</v>
      </c>
      <c r="B31" s="34" t="s">
        <v>2</v>
      </c>
      <c r="C31" s="27">
        <v>300</v>
      </c>
      <c r="D31" s="27">
        <v>0</v>
      </c>
      <c r="E31" s="27">
        <v>0</v>
      </c>
      <c r="G31" s="74">
        <v>55.3</v>
      </c>
      <c r="H31" s="76">
        <v>1844.1</v>
      </c>
      <c r="I31" s="76"/>
      <c r="J31" s="76">
        <v>25.7</v>
      </c>
      <c r="K31" s="74">
        <v>55.3</v>
      </c>
    </row>
    <row r="32" spans="1:11" ht="36.75">
      <c r="A32" s="12" t="s">
        <v>8</v>
      </c>
      <c r="B32" s="34" t="s">
        <v>2</v>
      </c>
      <c r="C32" s="27">
        <v>760</v>
      </c>
      <c r="D32" s="27">
        <v>582.1</v>
      </c>
      <c r="E32" s="27">
        <v>582.1</v>
      </c>
      <c r="F32" s="29">
        <v>582.1</v>
      </c>
      <c r="K32" s="29"/>
    </row>
    <row r="33" spans="1:11" ht="57" customHeight="1">
      <c r="A33" s="12" t="s">
        <v>9</v>
      </c>
      <c r="B33" s="34" t="s">
        <v>2</v>
      </c>
      <c r="C33" s="27">
        <v>3625</v>
      </c>
      <c r="D33" s="27">
        <v>739</v>
      </c>
      <c r="E33" s="27">
        <v>738.4</v>
      </c>
      <c r="F33" s="29">
        <v>525.6</v>
      </c>
      <c r="K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0" zoomScale="70" zoomScaleNormal="70" workbookViewId="0">
      <selection activeCell="Q28" sqref="Q2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10" width="9.140625" style="2"/>
    <col min="11" max="11" width="12.140625" style="2" customWidth="1"/>
    <col min="12" max="16384" width="9.140625" style="2"/>
  </cols>
  <sheetData>
    <row r="1" spans="1:12">
      <c r="A1" s="102" t="s">
        <v>12</v>
      </c>
      <c r="B1" s="102"/>
      <c r="C1" s="102"/>
      <c r="D1" s="102"/>
      <c r="E1" s="102"/>
    </row>
    <row r="2" spans="1:12">
      <c r="A2" s="102" t="s">
        <v>71</v>
      </c>
      <c r="B2" s="102"/>
      <c r="C2" s="102"/>
      <c r="D2" s="102"/>
      <c r="E2" s="102"/>
    </row>
    <row r="3" spans="1:12">
      <c r="A3" s="1"/>
    </row>
    <row r="4" spans="1:12" ht="42.75" customHeight="1">
      <c r="A4" s="109" t="s">
        <v>42</v>
      </c>
      <c r="B4" s="109"/>
      <c r="C4" s="109"/>
      <c r="D4" s="109"/>
      <c r="E4" s="109"/>
    </row>
    <row r="5" spans="1:12" ht="15.75" customHeight="1">
      <c r="A5" s="104" t="s">
        <v>13</v>
      </c>
      <c r="B5" s="104"/>
      <c r="C5" s="104"/>
      <c r="D5" s="104"/>
      <c r="E5" s="104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05" t="s">
        <v>24</v>
      </c>
      <c r="B9" s="108" t="s">
        <v>15</v>
      </c>
      <c r="C9" s="107" t="s">
        <v>68</v>
      </c>
      <c r="D9" s="107"/>
      <c r="E9" s="107"/>
      <c r="F9" s="29" t="s">
        <v>74</v>
      </c>
      <c r="K9" s="29"/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L10" s="2" t="s">
        <v>27</v>
      </c>
    </row>
    <row r="11" spans="1:12">
      <c r="A11" s="5" t="s">
        <v>18</v>
      </c>
      <c r="B11" s="6" t="s">
        <v>10</v>
      </c>
      <c r="C11" s="43">
        <v>63</v>
      </c>
      <c r="D11" s="43">
        <v>63</v>
      </c>
      <c r="E11" s="43">
        <v>63</v>
      </c>
    </row>
    <row r="12" spans="1:12" ht="25.5">
      <c r="A12" s="10" t="s">
        <v>20</v>
      </c>
      <c r="B12" s="6" t="s">
        <v>2</v>
      </c>
      <c r="C12" s="27">
        <f>(C13-C32)/C11</f>
        <v>1340.7460317460318</v>
      </c>
      <c r="D12" s="27">
        <f t="shared" ref="D12:E12" si="0">(D13-D32)/D11</f>
        <v>721.5920634920634</v>
      </c>
      <c r="E12" s="27">
        <f t="shared" si="0"/>
        <v>721.57936507936506</v>
      </c>
    </row>
    <row r="13" spans="1:12" ht="25.5">
      <c r="A13" s="5" t="s">
        <v>116</v>
      </c>
      <c r="B13" s="6" t="s">
        <v>2</v>
      </c>
      <c r="C13" s="95">
        <f>C15+C29+C30+C31+C32+C33</f>
        <v>85227</v>
      </c>
      <c r="D13" s="95">
        <f>D15+D29+D30+D31+D32+D33</f>
        <v>46042.399999999994</v>
      </c>
      <c r="E13" s="95">
        <f>E15+E29+E30+E31+E32+E33</f>
        <v>46041.599999999999</v>
      </c>
    </row>
    <row r="14" spans="1:12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12" ht="25.5">
      <c r="A15" s="5" t="s">
        <v>117</v>
      </c>
      <c r="B15" s="6" t="s">
        <v>2</v>
      </c>
      <c r="C15" s="95">
        <f>C17+C20+C23+C26</f>
        <v>56800</v>
      </c>
      <c r="D15" s="95">
        <f>D17+D20+D23+D26</f>
        <v>34870.699999999997</v>
      </c>
      <c r="E15" s="95">
        <f t="shared" ref="E15:F15" si="2">E17+E20+E23+E26</f>
        <v>34870.400000000001</v>
      </c>
      <c r="F15" s="95">
        <f t="shared" si="2"/>
        <v>21138.799999999999</v>
      </c>
    </row>
    <row r="16" spans="1:12">
      <c r="A16" s="8" t="s">
        <v>1</v>
      </c>
      <c r="B16" s="9"/>
      <c r="C16" s="27"/>
      <c r="D16" s="27"/>
      <c r="E16" s="27"/>
    </row>
    <row r="17" spans="1:11" s="18" customFormat="1" ht="25.5">
      <c r="A17" s="20" t="s">
        <v>25</v>
      </c>
      <c r="B17" s="17" t="s">
        <v>2</v>
      </c>
      <c r="C17" s="43">
        <v>4500</v>
      </c>
      <c r="D17" s="43">
        <v>4273.5</v>
      </c>
      <c r="E17" s="43">
        <v>4273.5</v>
      </c>
      <c r="F17" s="29">
        <v>3193.1</v>
      </c>
    </row>
    <row r="18" spans="1:11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9">
        <v>3</v>
      </c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125000</v>
      </c>
      <c r="D19" s="27">
        <f>D17*1000/6/D18</f>
        <v>237416.66666666666</v>
      </c>
      <c r="E19" s="27">
        <f>E17*1000/6/E18</f>
        <v>237416.66666666666</v>
      </c>
      <c r="F19" s="29" t="s">
        <v>27</v>
      </c>
    </row>
    <row r="20" spans="1:11" s="18" customFormat="1" ht="25.5">
      <c r="A20" s="20" t="s">
        <v>26</v>
      </c>
      <c r="B20" s="17" t="s">
        <v>2</v>
      </c>
      <c r="C20" s="43">
        <v>37100</v>
      </c>
      <c r="D20" s="43">
        <v>24099</v>
      </c>
      <c r="E20" s="43">
        <v>24098.7</v>
      </c>
      <c r="F20" s="38">
        <v>14939.3</v>
      </c>
    </row>
    <row r="21" spans="1:11" s="18" customFormat="1">
      <c r="A21" s="21" t="s">
        <v>4</v>
      </c>
      <c r="B21" s="22" t="s">
        <v>3</v>
      </c>
      <c r="C21" s="27">
        <v>21</v>
      </c>
      <c r="D21" s="27">
        <v>17</v>
      </c>
      <c r="E21" s="27">
        <v>17</v>
      </c>
      <c r="F21" s="39">
        <v>17</v>
      </c>
    </row>
    <row r="22" spans="1:11" s="18" customFormat="1" ht="21.95" customHeight="1">
      <c r="A22" s="21" t="s">
        <v>22</v>
      </c>
      <c r="B22" s="17" t="s">
        <v>23</v>
      </c>
      <c r="C22" s="27">
        <f>C20/C21/12*1000</f>
        <v>147222.22222222222</v>
      </c>
      <c r="D22" s="27">
        <f>D20*1000/6/D21</f>
        <v>236264.70588235295</v>
      </c>
      <c r="E22" s="27">
        <f>E20*1000/6/E21</f>
        <v>236261.76470588235</v>
      </c>
      <c r="F22" s="40"/>
    </row>
    <row r="23" spans="1:11" ht="39">
      <c r="A23" s="14" t="s">
        <v>21</v>
      </c>
      <c r="B23" s="6" t="s">
        <v>2</v>
      </c>
      <c r="C23" s="43">
        <v>2900</v>
      </c>
      <c r="D23" s="43">
        <v>1100.0999999999999</v>
      </c>
      <c r="E23" s="43">
        <v>1100.0999999999999</v>
      </c>
      <c r="F23" s="39">
        <v>473.7</v>
      </c>
    </row>
    <row r="24" spans="1:11">
      <c r="A24" s="10" t="s">
        <v>4</v>
      </c>
      <c r="B24" s="11" t="s">
        <v>3</v>
      </c>
      <c r="C24" s="27">
        <v>4</v>
      </c>
      <c r="D24" s="27">
        <v>4</v>
      </c>
      <c r="E24" s="27">
        <v>4</v>
      </c>
      <c r="F24" s="38">
        <v>3</v>
      </c>
    </row>
    <row r="25" spans="1:11" ht="21.95" customHeight="1">
      <c r="A25" s="10" t="s">
        <v>22</v>
      </c>
      <c r="B25" s="6" t="s">
        <v>23</v>
      </c>
      <c r="C25" s="27">
        <f>C23/C24/12*1000</f>
        <v>60416.666666666664</v>
      </c>
      <c r="D25" s="27">
        <f>D23*1000/6/D24</f>
        <v>45837.5</v>
      </c>
      <c r="E25" s="27">
        <f>E23*1000/6/E24</f>
        <v>45837.5</v>
      </c>
    </row>
    <row r="26" spans="1:11" ht="25.5">
      <c r="A26" s="7" t="s">
        <v>19</v>
      </c>
      <c r="B26" s="6" t="s">
        <v>2</v>
      </c>
      <c r="C26" s="43">
        <v>12300</v>
      </c>
      <c r="D26" s="43">
        <v>5398.1</v>
      </c>
      <c r="E26" s="43">
        <v>5398.1</v>
      </c>
      <c r="F26" s="29">
        <v>2532.6999999999998</v>
      </c>
      <c r="J26" s="2">
        <v>1884.1</v>
      </c>
    </row>
    <row r="27" spans="1:11">
      <c r="A27" s="10" t="s">
        <v>4</v>
      </c>
      <c r="B27" s="11" t="s">
        <v>3</v>
      </c>
      <c r="C27" s="27">
        <v>17</v>
      </c>
      <c r="D27" s="27">
        <v>17</v>
      </c>
      <c r="E27" s="27">
        <v>17</v>
      </c>
      <c r="F27" s="29">
        <v>14</v>
      </c>
    </row>
    <row r="28" spans="1:11" ht="21.95" customHeight="1">
      <c r="A28" s="10" t="s">
        <v>22</v>
      </c>
      <c r="B28" s="6" t="s">
        <v>23</v>
      </c>
      <c r="C28" s="27">
        <f>C26/C27/12*1000</f>
        <v>60294.117647058818</v>
      </c>
      <c r="D28" s="27">
        <f>D26*1000/6/D27</f>
        <v>52922.549019607846</v>
      </c>
      <c r="E28" s="27">
        <f>E26*1000/6/E27</f>
        <v>52922.549019607846</v>
      </c>
    </row>
    <row r="29" spans="1:11" ht="25.5">
      <c r="A29" s="5" t="s">
        <v>5</v>
      </c>
      <c r="B29" s="6" t="s">
        <v>2</v>
      </c>
      <c r="C29" s="43">
        <v>6000</v>
      </c>
      <c r="D29" s="43">
        <v>3345.5</v>
      </c>
      <c r="E29" s="43">
        <v>3345.2</v>
      </c>
      <c r="F29" s="44">
        <v>1884.1</v>
      </c>
      <c r="G29" s="44" t="s">
        <v>67</v>
      </c>
      <c r="H29" s="44" t="s">
        <v>64</v>
      </c>
      <c r="I29" s="49" t="s">
        <v>62</v>
      </c>
      <c r="J29" s="49" t="s">
        <v>66</v>
      </c>
      <c r="K29" s="44" t="s">
        <v>59</v>
      </c>
    </row>
    <row r="30" spans="1:11" ht="36.75">
      <c r="A30" s="12" t="s">
        <v>6</v>
      </c>
      <c r="B30" s="6" t="s">
        <v>2</v>
      </c>
      <c r="C30" s="43">
        <v>17467</v>
      </c>
      <c r="D30" s="43">
        <v>6308</v>
      </c>
      <c r="E30" s="43">
        <v>6307.8</v>
      </c>
      <c r="F30" s="44">
        <v>3315.8</v>
      </c>
      <c r="G30" s="49">
        <v>504.1</v>
      </c>
      <c r="H30" s="49">
        <v>2418.9</v>
      </c>
      <c r="I30" s="49"/>
      <c r="J30" s="49">
        <v>18.8</v>
      </c>
      <c r="K30" s="44">
        <v>50.2</v>
      </c>
    </row>
    <row r="31" spans="1:11" ht="25.5">
      <c r="A31" s="12" t="s">
        <v>7</v>
      </c>
      <c r="B31" s="6" t="s">
        <v>2</v>
      </c>
      <c r="C31" s="27">
        <v>300</v>
      </c>
      <c r="D31" s="27">
        <v>0</v>
      </c>
      <c r="E31" s="27">
        <v>0</v>
      </c>
      <c r="G31" s="76">
        <v>156.6</v>
      </c>
      <c r="H31" s="76">
        <v>3090.2</v>
      </c>
      <c r="I31" s="76"/>
      <c r="J31" s="76">
        <v>18.8</v>
      </c>
      <c r="K31" s="76">
        <v>50.2</v>
      </c>
    </row>
    <row r="32" spans="1:11" ht="36.75">
      <c r="A32" s="12" t="s">
        <v>8</v>
      </c>
      <c r="B32" s="6" t="s">
        <v>2</v>
      </c>
      <c r="C32" s="27">
        <v>760</v>
      </c>
      <c r="D32" s="27">
        <v>582.1</v>
      </c>
      <c r="E32" s="27">
        <v>582.1</v>
      </c>
      <c r="F32" s="29">
        <v>582.1</v>
      </c>
    </row>
    <row r="33" spans="1:6" ht="61.5" customHeight="1">
      <c r="A33" s="12" t="s">
        <v>9</v>
      </c>
      <c r="B33" s="6" t="s">
        <v>2</v>
      </c>
      <c r="C33" s="27">
        <v>3900</v>
      </c>
      <c r="D33" s="27">
        <v>936.1</v>
      </c>
      <c r="E33" s="27">
        <v>936.1</v>
      </c>
      <c r="F33" s="29">
        <v>735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7" zoomScale="80" zoomScaleNormal="80" workbookViewId="0">
      <selection activeCell="L26" sqref="L26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4.42578125" style="29" customWidth="1"/>
    <col min="7" max="7" width="12" style="29" customWidth="1"/>
    <col min="8" max="8" width="9.140625" style="29"/>
    <col min="9" max="10" width="9.140625" style="2"/>
    <col min="11" max="11" width="11.28515625" style="2" customWidth="1"/>
    <col min="12" max="16384" width="9.140625" style="2"/>
  </cols>
  <sheetData>
    <row r="1" spans="1:7">
      <c r="A1" s="102" t="s">
        <v>12</v>
      </c>
      <c r="B1" s="102"/>
      <c r="C1" s="102"/>
      <c r="D1" s="102"/>
      <c r="E1" s="102"/>
    </row>
    <row r="2" spans="1:7">
      <c r="A2" s="102" t="s">
        <v>71</v>
      </c>
      <c r="B2" s="102"/>
      <c r="C2" s="102"/>
      <c r="D2" s="102"/>
      <c r="E2" s="102"/>
    </row>
    <row r="3" spans="1:7">
      <c r="A3" s="1"/>
    </row>
    <row r="4" spans="1:7" ht="45" customHeight="1">
      <c r="A4" s="109" t="s">
        <v>43</v>
      </c>
      <c r="B4" s="109"/>
      <c r="C4" s="109"/>
      <c r="D4" s="109"/>
      <c r="E4" s="109"/>
    </row>
    <row r="5" spans="1:7" ht="15.75" customHeight="1">
      <c r="A5" s="104" t="s">
        <v>13</v>
      </c>
      <c r="B5" s="104"/>
      <c r="C5" s="104"/>
      <c r="D5" s="104"/>
      <c r="E5" s="104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105" t="s">
        <v>24</v>
      </c>
      <c r="B9" s="106" t="s">
        <v>15</v>
      </c>
      <c r="C9" s="107" t="s">
        <v>58</v>
      </c>
      <c r="D9" s="107"/>
      <c r="E9" s="107"/>
      <c r="F9" s="29" t="s">
        <v>75</v>
      </c>
    </row>
    <row r="10" spans="1:7" ht="40.5">
      <c r="A10" s="105"/>
      <c r="B10" s="106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0">
        <v>70</v>
      </c>
      <c r="D11" s="50">
        <v>70</v>
      </c>
      <c r="E11" s="50">
        <v>70</v>
      </c>
    </row>
    <row r="12" spans="1:7" ht="25.5">
      <c r="A12" s="10" t="s">
        <v>20</v>
      </c>
      <c r="B12" s="34" t="s">
        <v>2</v>
      </c>
      <c r="C12" s="27">
        <f>(C13-C32)/C11</f>
        <v>1222.3</v>
      </c>
      <c r="D12" s="27">
        <f t="shared" ref="D12:E12" si="0">(D13-D32)/D11</f>
        <v>707.10857142857139</v>
      </c>
      <c r="E12" s="27">
        <f t="shared" si="0"/>
        <v>707.0971428571429</v>
      </c>
    </row>
    <row r="13" spans="1:7" ht="25.5">
      <c r="A13" s="5" t="s">
        <v>114</v>
      </c>
      <c r="B13" s="34" t="s">
        <v>2</v>
      </c>
      <c r="C13" s="96">
        <f>C15+C29+C30+C31+C32+C33</f>
        <v>86321</v>
      </c>
      <c r="D13" s="96">
        <f>D15+D29+D30+D31+D32+D33</f>
        <v>50114.6</v>
      </c>
      <c r="E13" s="96">
        <f>E15+E29+E30+E31+E32+E33</f>
        <v>50113.4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115</v>
      </c>
      <c r="B15" s="34" t="s">
        <v>2</v>
      </c>
      <c r="C15" s="95">
        <f>C17+C20+C23+C26</f>
        <v>66000</v>
      </c>
      <c r="D15" s="95">
        <f t="shared" ref="D15:F15" si="2">D17+D20+D23+D26</f>
        <v>40455.599999999999</v>
      </c>
      <c r="E15" s="95">
        <f t="shared" si="2"/>
        <v>40455.4</v>
      </c>
      <c r="F15" s="95">
        <f t="shared" si="2"/>
        <v>24250.300000000003</v>
      </c>
    </row>
    <row r="16" spans="1:7">
      <c r="A16" s="8" t="s">
        <v>1</v>
      </c>
      <c r="B16" s="35"/>
      <c r="C16" s="27"/>
      <c r="D16" s="27"/>
      <c r="E16" s="27"/>
    </row>
    <row r="17" spans="1:11" s="18" customFormat="1" ht="25.5">
      <c r="A17" s="20" t="s">
        <v>25</v>
      </c>
      <c r="B17" s="34" t="s">
        <v>2</v>
      </c>
      <c r="C17" s="43">
        <v>6300</v>
      </c>
      <c r="D17" s="43">
        <v>4931</v>
      </c>
      <c r="E17" s="43">
        <v>4931</v>
      </c>
      <c r="F17" s="29">
        <v>3366.2</v>
      </c>
      <c r="G17" s="29"/>
      <c r="H17" s="29"/>
    </row>
    <row r="18" spans="1:11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9">
        <v>3</v>
      </c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175000</v>
      </c>
      <c r="D19" s="27">
        <f>D17*1000/6/D18</f>
        <v>273944.44444444444</v>
      </c>
      <c r="E19" s="27">
        <f>E17*1000/6/E18</f>
        <v>273944.44444444444</v>
      </c>
      <c r="F19" s="29"/>
      <c r="G19" s="29"/>
      <c r="H19" s="29"/>
    </row>
    <row r="20" spans="1:11" s="18" customFormat="1" ht="25.5">
      <c r="A20" s="20" t="s">
        <v>26</v>
      </c>
      <c r="B20" s="34" t="s">
        <v>2</v>
      </c>
      <c r="C20" s="43">
        <v>44900</v>
      </c>
      <c r="D20" s="43">
        <v>28653</v>
      </c>
      <c r="E20" s="43">
        <v>28653</v>
      </c>
      <c r="F20" s="29">
        <v>17506.2</v>
      </c>
      <c r="G20" s="29"/>
      <c r="H20" s="29"/>
    </row>
    <row r="21" spans="1:11">
      <c r="A21" s="10" t="s">
        <v>4</v>
      </c>
      <c r="B21" s="36" t="s">
        <v>3</v>
      </c>
      <c r="C21" s="27">
        <v>20</v>
      </c>
      <c r="D21" s="27">
        <v>15</v>
      </c>
      <c r="E21" s="27">
        <v>15</v>
      </c>
      <c r="F21" s="29">
        <v>15</v>
      </c>
    </row>
    <row r="22" spans="1:11" ht="21.95" customHeight="1">
      <c r="A22" s="10" t="s">
        <v>22</v>
      </c>
      <c r="B22" s="34" t="s">
        <v>23</v>
      </c>
      <c r="C22" s="27">
        <f>C20/C21/12*1000</f>
        <v>187083.33333333334</v>
      </c>
      <c r="D22" s="27">
        <f>D20*1000/6/D21</f>
        <v>318366.66666666669</v>
      </c>
      <c r="E22" s="27">
        <f>E20*1000/6/E21</f>
        <v>318366.66666666669</v>
      </c>
    </row>
    <row r="23" spans="1:11" ht="39">
      <c r="A23" s="14" t="s">
        <v>21</v>
      </c>
      <c r="B23" s="34" t="s">
        <v>2</v>
      </c>
      <c r="C23" s="43">
        <v>3900</v>
      </c>
      <c r="D23" s="43">
        <v>1889.1</v>
      </c>
      <c r="E23" s="43">
        <v>1889.1</v>
      </c>
      <c r="F23" s="29">
        <v>987.2</v>
      </c>
    </row>
    <row r="24" spans="1:11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  <c r="F24" s="29">
        <v>4</v>
      </c>
    </row>
    <row r="25" spans="1:11" ht="21.95" customHeight="1">
      <c r="A25" s="10" t="s">
        <v>22</v>
      </c>
      <c r="B25" s="34" t="s">
        <v>23</v>
      </c>
      <c r="C25" s="27">
        <f>C23/C24/12*1000</f>
        <v>81250</v>
      </c>
      <c r="D25" s="27">
        <f>D23*1000/6/D24</f>
        <v>78712.5</v>
      </c>
      <c r="E25" s="27">
        <f>E23*1000/6/E24</f>
        <v>78712.5</v>
      </c>
    </row>
    <row r="26" spans="1:11" ht="25.5">
      <c r="A26" s="7" t="s">
        <v>19</v>
      </c>
      <c r="B26" s="34" t="s">
        <v>2</v>
      </c>
      <c r="C26" s="43">
        <v>10900</v>
      </c>
      <c r="D26" s="43">
        <v>4982.5</v>
      </c>
      <c r="E26" s="43">
        <v>4982.3</v>
      </c>
      <c r="F26" s="29">
        <v>2390.6999999999998</v>
      </c>
    </row>
    <row r="27" spans="1:11">
      <c r="A27" s="10" t="s">
        <v>4</v>
      </c>
      <c r="B27" s="36" t="s">
        <v>3</v>
      </c>
      <c r="C27" s="27">
        <v>13</v>
      </c>
      <c r="D27" s="27">
        <v>12</v>
      </c>
      <c r="E27" s="27">
        <v>12</v>
      </c>
      <c r="F27" s="29">
        <v>12</v>
      </c>
    </row>
    <row r="28" spans="1:11" ht="21.95" customHeight="1">
      <c r="A28" s="10" t="s">
        <v>22</v>
      </c>
      <c r="B28" s="34" t="s">
        <v>23</v>
      </c>
      <c r="C28" s="27">
        <f>C26/C27/12*1000</f>
        <v>69871.794871794875</v>
      </c>
      <c r="D28" s="27">
        <f>D26*1000/6/D27</f>
        <v>69201.388888888891</v>
      </c>
      <c r="E28" s="27">
        <f>E26*1000/6/E27</f>
        <v>69198.611111111109</v>
      </c>
    </row>
    <row r="29" spans="1:11" ht="25.5">
      <c r="A29" s="5" t="s">
        <v>5</v>
      </c>
      <c r="B29" s="34" t="s">
        <v>2</v>
      </c>
      <c r="C29" s="43">
        <v>5000</v>
      </c>
      <c r="D29" s="43">
        <v>3383</v>
      </c>
      <c r="E29" s="43">
        <v>3382.8</v>
      </c>
      <c r="F29" s="44">
        <v>2184.4</v>
      </c>
      <c r="G29" s="44" t="s">
        <v>67</v>
      </c>
      <c r="H29" s="44" t="s">
        <v>64</v>
      </c>
      <c r="I29" s="49" t="s">
        <v>62</v>
      </c>
      <c r="J29" s="49" t="s">
        <v>66</v>
      </c>
      <c r="K29" s="44" t="s">
        <v>59</v>
      </c>
    </row>
    <row r="30" spans="1:11" ht="36.75">
      <c r="A30" s="12" t="s">
        <v>6</v>
      </c>
      <c r="B30" s="34" t="s">
        <v>2</v>
      </c>
      <c r="C30" s="25">
        <v>11861</v>
      </c>
      <c r="D30" s="25">
        <v>4479</v>
      </c>
      <c r="E30" s="25">
        <v>4478.6000000000004</v>
      </c>
      <c r="F30" s="44">
        <v>2452.5</v>
      </c>
      <c r="G30" s="49">
        <v>279.10000000000002</v>
      </c>
      <c r="H30" s="49">
        <v>1693.6</v>
      </c>
      <c r="I30" s="49">
        <v>0</v>
      </c>
      <c r="J30" s="49">
        <v>0</v>
      </c>
      <c r="K30" s="44">
        <v>53.4</v>
      </c>
    </row>
    <row r="31" spans="1:11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G31" s="74">
        <v>228.1</v>
      </c>
      <c r="H31" s="74">
        <v>2171</v>
      </c>
      <c r="I31" s="76"/>
      <c r="J31" s="76"/>
      <c r="K31" s="76">
        <v>53.4</v>
      </c>
    </row>
    <row r="32" spans="1:11" ht="36.75">
      <c r="A32" s="12" t="s">
        <v>8</v>
      </c>
      <c r="B32" s="34" t="s">
        <v>2</v>
      </c>
      <c r="C32" s="25">
        <v>760</v>
      </c>
      <c r="D32" s="25">
        <v>617</v>
      </c>
      <c r="E32" s="25">
        <v>616.6</v>
      </c>
      <c r="F32" s="29">
        <v>616.6</v>
      </c>
    </row>
    <row r="33" spans="1:6" ht="50.25" customHeight="1">
      <c r="A33" s="12" t="s">
        <v>9</v>
      </c>
      <c r="B33" s="34" t="s">
        <v>2</v>
      </c>
      <c r="C33" s="25">
        <v>2500</v>
      </c>
      <c r="D33" s="25">
        <v>1180</v>
      </c>
      <c r="E33" s="25">
        <v>1180</v>
      </c>
      <c r="F33" s="29">
        <v>493.7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0" zoomScale="80" zoomScaleNormal="80" workbookViewId="0">
      <selection activeCell="L23" sqref="L2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.7109375" style="29" customWidth="1"/>
    <col min="8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44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2" t="s">
        <v>76</v>
      </c>
      <c r="G9" s="2"/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163</v>
      </c>
      <c r="D11" s="50">
        <v>163</v>
      </c>
      <c r="E11" s="50">
        <v>163</v>
      </c>
      <c r="F11" s="50"/>
    </row>
    <row r="12" spans="1:8" ht="25.5">
      <c r="A12" s="10" t="s">
        <v>20</v>
      </c>
      <c r="B12" s="34" t="s">
        <v>2</v>
      </c>
      <c r="C12" s="27">
        <f>(C13-C32)/C11</f>
        <v>566.40490797546011</v>
      </c>
      <c r="D12" s="27">
        <f t="shared" ref="D12:E12" si="0">(D13-D32)/D11</f>
        <v>316.95153374233126</v>
      </c>
      <c r="E12" s="27">
        <f t="shared" si="0"/>
        <v>316.94355828220858</v>
      </c>
      <c r="F12" s="27"/>
    </row>
    <row r="13" spans="1:8" ht="25.5">
      <c r="A13" s="5" t="s">
        <v>112</v>
      </c>
      <c r="B13" s="34" t="s">
        <v>2</v>
      </c>
      <c r="C13" s="96">
        <f>C15+C29+C30+C31+C32+C33</f>
        <v>93084</v>
      </c>
      <c r="D13" s="95">
        <f>D15+D29+D30+D31+D32+D33</f>
        <v>52288.5</v>
      </c>
      <c r="E13" s="95">
        <f>E15+E29+E30+E31+E32+E33</f>
        <v>52287.200000000004</v>
      </c>
      <c r="F13" s="27"/>
      <c r="G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113</v>
      </c>
      <c r="B15" s="34" t="s">
        <v>2</v>
      </c>
      <c r="C15" s="95">
        <f>C17+C20+C23+C26</f>
        <v>74071</v>
      </c>
      <c r="D15" s="95">
        <f t="shared" ref="D15:F15" si="2">D17+D20+D23+D26</f>
        <v>39643.1</v>
      </c>
      <c r="E15" s="95">
        <f t="shared" si="2"/>
        <v>39642.600000000006</v>
      </c>
      <c r="F15" s="95">
        <f t="shared" si="2"/>
        <v>21128.300000000003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3">
        <v>9326</v>
      </c>
      <c r="D17" s="43">
        <v>4997</v>
      </c>
      <c r="E17" s="43">
        <v>4996.7</v>
      </c>
      <c r="F17" s="43">
        <v>2666.4</v>
      </c>
      <c r="G17" s="29"/>
      <c r="H17" s="29"/>
    </row>
    <row r="18" spans="1:12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7">
        <v>3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259055.55555555553</v>
      </c>
      <c r="D19" s="27">
        <f>D17*1000/6/D18</f>
        <v>277611.11111111112</v>
      </c>
      <c r="E19" s="27">
        <f>E17*1000/6/E18</f>
        <v>277594.44444444444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48350</v>
      </c>
      <c r="D20" s="43">
        <v>26639</v>
      </c>
      <c r="E20" s="43">
        <v>26639</v>
      </c>
      <c r="F20" s="43">
        <v>14549.1</v>
      </c>
      <c r="G20" s="29"/>
      <c r="H20" s="29"/>
    </row>
    <row r="21" spans="1:12">
      <c r="A21" s="10" t="s">
        <v>4</v>
      </c>
      <c r="B21" s="36" t="s">
        <v>3</v>
      </c>
      <c r="C21" s="27">
        <v>14</v>
      </c>
      <c r="D21" s="27">
        <v>14</v>
      </c>
      <c r="E21" s="27">
        <v>14</v>
      </c>
      <c r="F21" s="27">
        <v>14</v>
      </c>
    </row>
    <row r="22" spans="1:12" ht="21.95" customHeight="1">
      <c r="A22" s="10" t="s">
        <v>22</v>
      </c>
      <c r="B22" s="34" t="s">
        <v>23</v>
      </c>
      <c r="C22" s="27">
        <f>C20/C21/12*1000</f>
        <v>287797.61904761905</v>
      </c>
      <c r="D22" s="27">
        <f>D20*1000/6/D21</f>
        <v>317130.95238095237</v>
      </c>
      <c r="E22" s="27">
        <f>E20*1000/6/E21</f>
        <v>317130.95238095237</v>
      </c>
      <c r="F22" s="27"/>
    </row>
    <row r="23" spans="1:12" ht="39">
      <c r="A23" s="14" t="s">
        <v>21</v>
      </c>
      <c r="B23" s="34" t="s">
        <v>2</v>
      </c>
      <c r="C23" s="43">
        <v>6885</v>
      </c>
      <c r="D23" s="43">
        <v>3153.1</v>
      </c>
      <c r="E23" s="43">
        <v>3153.1</v>
      </c>
      <c r="F23" s="43">
        <v>1436.9</v>
      </c>
    </row>
    <row r="24" spans="1:12">
      <c r="A24" s="10" t="s">
        <v>4</v>
      </c>
      <c r="B24" s="36" t="s">
        <v>3</v>
      </c>
      <c r="C24" s="27">
        <v>3</v>
      </c>
      <c r="D24" s="27">
        <v>3</v>
      </c>
      <c r="E24" s="27">
        <v>3</v>
      </c>
      <c r="F24" s="27">
        <v>3</v>
      </c>
    </row>
    <row r="25" spans="1:12" ht="21.95" customHeight="1">
      <c r="A25" s="10" t="s">
        <v>22</v>
      </c>
      <c r="B25" s="34" t="s">
        <v>23</v>
      </c>
      <c r="C25" s="27">
        <f>C23/C24/12*1000</f>
        <v>191250</v>
      </c>
      <c r="D25" s="27">
        <f>D23*1000/6/D24</f>
        <v>175172.22222222222</v>
      </c>
      <c r="E25" s="27">
        <f>E23*1000/6/E24</f>
        <v>175172.22222222222</v>
      </c>
      <c r="F25" s="27"/>
    </row>
    <row r="26" spans="1:12" ht="25.5">
      <c r="A26" s="7" t="s">
        <v>19</v>
      </c>
      <c r="B26" s="34" t="s">
        <v>2</v>
      </c>
      <c r="C26" s="43">
        <v>9510</v>
      </c>
      <c r="D26" s="43">
        <v>4854</v>
      </c>
      <c r="E26" s="43">
        <v>4853.8</v>
      </c>
      <c r="F26" s="43">
        <v>2475.9</v>
      </c>
    </row>
    <row r="27" spans="1:12">
      <c r="A27" s="10" t="s">
        <v>4</v>
      </c>
      <c r="B27" s="36" t="s">
        <v>3</v>
      </c>
      <c r="C27" s="27">
        <v>13</v>
      </c>
      <c r="D27" s="27">
        <v>13</v>
      </c>
      <c r="E27" s="27">
        <v>13</v>
      </c>
      <c r="F27" s="27">
        <v>13</v>
      </c>
    </row>
    <row r="28" spans="1:12" ht="21.95" customHeight="1">
      <c r="A28" s="10" t="s">
        <v>22</v>
      </c>
      <c r="B28" s="34" t="s">
        <v>23</v>
      </c>
      <c r="C28" s="27">
        <f>C26/C27/12*1000</f>
        <v>60961.538461538461</v>
      </c>
      <c r="D28" s="27">
        <f>D26*1000/6/D27</f>
        <v>62230.769230769234</v>
      </c>
      <c r="E28" s="27">
        <f>E26*1000/6/E27</f>
        <v>62228.205128205125</v>
      </c>
      <c r="F28" s="27"/>
    </row>
    <row r="29" spans="1:12" ht="25.5">
      <c r="A29" s="5" t="s">
        <v>5</v>
      </c>
      <c r="B29" s="34" t="s">
        <v>2</v>
      </c>
      <c r="C29" s="43">
        <v>6700</v>
      </c>
      <c r="D29" s="43">
        <v>4122</v>
      </c>
      <c r="E29" s="43">
        <v>4121.8</v>
      </c>
      <c r="F29" s="43">
        <v>2205.6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  <c r="L29" s="44"/>
    </row>
    <row r="30" spans="1:12" ht="36.75">
      <c r="A30" s="12" t="s">
        <v>6</v>
      </c>
      <c r="B30" s="34" t="s">
        <v>2</v>
      </c>
      <c r="C30" s="25">
        <v>8853</v>
      </c>
      <c r="D30" s="25">
        <v>7298</v>
      </c>
      <c r="E30" s="25">
        <v>7297.7</v>
      </c>
      <c r="F30" s="25">
        <v>2926.5</v>
      </c>
      <c r="G30" s="53">
        <v>103.2</v>
      </c>
      <c r="H30" s="49">
        <v>1024.0999999999999</v>
      </c>
      <c r="I30" s="49">
        <v>3195.2</v>
      </c>
      <c r="J30" s="49">
        <v>0</v>
      </c>
      <c r="K30" s="49">
        <v>48.7</v>
      </c>
      <c r="L30" s="44"/>
    </row>
    <row r="31" spans="1:12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F31" s="25">
        <v>0</v>
      </c>
      <c r="G31" s="78">
        <v>103.5</v>
      </c>
      <c r="H31" s="78">
        <v>230.5</v>
      </c>
      <c r="I31" s="79">
        <v>2543.8000000000002</v>
      </c>
      <c r="J31" s="79"/>
      <c r="K31" s="79">
        <v>48.7</v>
      </c>
    </row>
    <row r="32" spans="1:12" ht="36.75">
      <c r="A32" s="12" t="s">
        <v>8</v>
      </c>
      <c r="B32" s="34" t="s">
        <v>2</v>
      </c>
      <c r="C32" s="25">
        <v>760</v>
      </c>
      <c r="D32" s="25">
        <v>625.4</v>
      </c>
      <c r="E32" s="25">
        <v>625.4</v>
      </c>
      <c r="F32" s="25">
        <v>625.4</v>
      </c>
    </row>
    <row r="33" spans="1:6" ht="55.5" customHeight="1">
      <c r="A33" s="12" t="s">
        <v>9</v>
      </c>
      <c r="B33" s="34" t="s">
        <v>2</v>
      </c>
      <c r="C33" s="25">
        <v>2500</v>
      </c>
      <c r="D33" s="25">
        <v>600</v>
      </c>
      <c r="E33" s="25">
        <v>599.70000000000005</v>
      </c>
      <c r="F33" s="25">
        <v>358.4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zoomScale="80" zoomScaleNormal="80" workbookViewId="0">
      <selection activeCell="E23" sqref="E2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9" width="9.140625" style="29"/>
    <col min="10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45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 t="s">
        <v>77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18</v>
      </c>
      <c r="D11" s="50">
        <v>18</v>
      </c>
      <c r="E11" s="50">
        <v>18</v>
      </c>
      <c r="F11" s="50"/>
    </row>
    <row r="12" spans="1:8" ht="25.5">
      <c r="A12" s="10" t="s">
        <v>20</v>
      </c>
      <c r="B12" s="34" t="s">
        <v>2</v>
      </c>
      <c r="C12" s="27">
        <f>(C13-C32)/C11</f>
        <v>2308.8888888888887</v>
      </c>
      <c r="D12" s="25">
        <f t="shared" ref="D12:E12" si="0">(D13-D32)/D11</f>
        <v>1120.7722222222224</v>
      </c>
      <c r="E12" s="25">
        <f t="shared" si="0"/>
        <v>1120.6777777777779</v>
      </c>
      <c r="F12" s="25"/>
    </row>
    <row r="13" spans="1:8" ht="25.5">
      <c r="A13" s="5" t="s">
        <v>110</v>
      </c>
      <c r="B13" s="34" t="s">
        <v>2</v>
      </c>
      <c r="C13" s="95">
        <f>C15+C29+C30+C31+C32+C33</f>
        <v>41890</v>
      </c>
      <c r="D13" s="95">
        <f>D15+D29+D30+D31+D32+D33</f>
        <v>20479.900000000001</v>
      </c>
      <c r="E13" s="96">
        <f>E15+E29+E30+E31+E32+E33</f>
        <v>20478.100000000002</v>
      </c>
      <c r="F13" s="9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111</v>
      </c>
      <c r="B15" s="34" t="s">
        <v>2</v>
      </c>
      <c r="C15" s="95">
        <f>C17+C20+C23+C26</f>
        <v>28900</v>
      </c>
      <c r="D15" s="95">
        <f t="shared" ref="D15:F15" si="2">D17+D20+D23+D26</f>
        <v>15486</v>
      </c>
      <c r="E15" s="95">
        <f t="shared" si="2"/>
        <v>15485.4</v>
      </c>
      <c r="F15" s="95">
        <f t="shared" si="2"/>
        <v>8271.7000000000007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34" t="s">
        <v>2</v>
      </c>
      <c r="C17" s="43">
        <v>3300</v>
      </c>
      <c r="D17" s="43">
        <v>1866.5</v>
      </c>
      <c r="E17" s="43">
        <v>1866.3</v>
      </c>
      <c r="F17" s="43">
        <v>1049.4000000000001</v>
      </c>
      <c r="G17" s="29"/>
      <c r="H17" s="29"/>
      <c r="I17" s="29"/>
    </row>
    <row r="18" spans="1:11" s="18" customFormat="1">
      <c r="A18" s="21" t="s">
        <v>4</v>
      </c>
      <c r="B18" s="36" t="s">
        <v>3</v>
      </c>
      <c r="C18" s="27">
        <v>1</v>
      </c>
      <c r="D18" s="27">
        <v>1</v>
      </c>
      <c r="E18" s="27">
        <v>1</v>
      </c>
      <c r="F18" s="27">
        <v>1</v>
      </c>
      <c r="G18" s="29"/>
      <c r="H18" s="29"/>
      <c r="I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275000</v>
      </c>
      <c r="D19" s="27">
        <f>D17*1000/6/D18</f>
        <v>311083.33333333331</v>
      </c>
      <c r="E19" s="27">
        <f>E17*1000/6/E18</f>
        <v>311050</v>
      </c>
      <c r="F19" s="27"/>
      <c r="G19" s="29"/>
      <c r="H19" s="29"/>
      <c r="I19" s="29"/>
    </row>
    <row r="20" spans="1:11" s="18" customFormat="1" ht="25.5">
      <c r="A20" s="20" t="s">
        <v>26</v>
      </c>
      <c r="B20" s="34" t="s">
        <v>2</v>
      </c>
      <c r="C20" s="43">
        <v>15900</v>
      </c>
      <c r="D20" s="43">
        <v>8527.5</v>
      </c>
      <c r="E20" s="43">
        <v>8527.2000000000007</v>
      </c>
      <c r="F20" s="43">
        <v>4560</v>
      </c>
      <c r="G20" s="29"/>
      <c r="H20" s="29"/>
      <c r="I20" s="29"/>
    </row>
    <row r="21" spans="1:11">
      <c r="A21" s="10" t="s">
        <v>4</v>
      </c>
      <c r="B21" s="36" t="s">
        <v>3</v>
      </c>
      <c r="C21" s="27">
        <v>6</v>
      </c>
      <c r="D21" s="27">
        <v>6</v>
      </c>
      <c r="E21" s="27">
        <v>6</v>
      </c>
      <c r="F21" s="27">
        <v>6</v>
      </c>
    </row>
    <row r="22" spans="1:11" ht="21.95" customHeight="1">
      <c r="A22" s="10" t="s">
        <v>22</v>
      </c>
      <c r="B22" s="34" t="s">
        <v>23</v>
      </c>
      <c r="C22" s="27">
        <f>C20/C21/12*1000</f>
        <v>220833.33333333334</v>
      </c>
      <c r="D22" s="27">
        <f>D20*1000/6/D21</f>
        <v>236875</v>
      </c>
      <c r="E22" s="27">
        <f>E20*1000/6/E21</f>
        <v>236866.66666666666</v>
      </c>
      <c r="F22" s="27"/>
    </row>
    <row r="23" spans="1:11" ht="39">
      <c r="A23" s="14" t="s">
        <v>21</v>
      </c>
      <c r="B23" s="34" t="s">
        <v>2</v>
      </c>
      <c r="C23" s="43">
        <v>0</v>
      </c>
      <c r="D23" s="43">
        <v>0</v>
      </c>
      <c r="E23" s="43">
        <v>0</v>
      </c>
      <c r="F23" s="43">
        <v>0</v>
      </c>
    </row>
    <row r="24" spans="1:11">
      <c r="A24" s="10" t="s">
        <v>4</v>
      </c>
      <c r="B24" s="36" t="s">
        <v>3</v>
      </c>
      <c r="C24" s="27"/>
      <c r="D24" s="27"/>
      <c r="E24" s="27"/>
      <c r="F24" s="27"/>
    </row>
    <row r="25" spans="1:11" ht="21.95" customHeight="1">
      <c r="A25" s="10" t="s">
        <v>22</v>
      </c>
      <c r="B25" s="34" t="s">
        <v>23</v>
      </c>
      <c r="C25" s="27">
        <v>0</v>
      </c>
      <c r="D25" s="27">
        <v>0</v>
      </c>
      <c r="E25" s="27">
        <v>0</v>
      </c>
      <c r="F25" s="27"/>
    </row>
    <row r="26" spans="1:11" ht="25.5">
      <c r="A26" s="7" t="s">
        <v>19</v>
      </c>
      <c r="B26" s="34" t="s">
        <v>2</v>
      </c>
      <c r="C26" s="43">
        <v>9700</v>
      </c>
      <c r="D26" s="43">
        <v>5092</v>
      </c>
      <c r="E26" s="43">
        <v>5091.8999999999996</v>
      </c>
      <c r="F26" s="43">
        <v>2662.3</v>
      </c>
    </row>
    <row r="27" spans="1:11">
      <c r="A27" s="10" t="s">
        <v>4</v>
      </c>
      <c r="B27" s="36" t="s">
        <v>3</v>
      </c>
      <c r="C27" s="27">
        <v>12</v>
      </c>
      <c r="D27" s="27">
        <v>12</v>
      </c>
      <c r="E27" s="27">
        <v>12</v>
      </c>
      <c r="F27" s="27">
        <v>13</v>
      </c>
    </row>
    <row r="28" spans="1:11" ht="21.95" customHeight="1">
      <c r="A28" s="10" t="s">
        <v>22</v>
      </c>
      <c r="B28" s="34" t="s">
        <v>23</v>
      </c>
      <c r="C28" s="27">
        <f>C26/C27/12*1000</f>
        <v>67361.111111111109</v>
      </c>
      <c r="D28" s="27">
        <f>D26*1000/6/D27</f>
        <v>70722.222222222219</v>
      </c>
      <c r="E28" s="27">
        <f>E26*1000/6/E27</f>
        <v>70720.833333333328</v>
      </c>
      <c r="F28" s="27"/>
    </row>
    <row r="29" spans="1:11" ht="25.5">
      <c r="A29" s="5" t="s">
        <v>5</v>
      </c>
      <c r="B29" s="34" t="s">
        <v>2</v>
      </c>
      <c r="C29" s="43">
        <v>3000</v>
      </c>
      <c r="D29" s="43">
        <v>1636.5</v>
      </c>
      <c r="E29" s="43">
        <v>1636.2</v>
      </c>
      <c r="F29" s="43">
        <v>889.6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7960</v>
      </c>
      <c r="D30" s="25">
        <v>2630</v>
      </c>
      <c r="E30" s="25">
        <v>2629.2</v>
      </c>
      <c r="F30" s="25">
        <v>1602.3</v>
      </c>
      <c r="G30" s="44">
        <v>48.7</v>
      </c>
      <c r="H30" s="49">
        <v>78.099999999999994</v>
      </c>
      <c r="I30" s="49">
        <v>894.7</v>
      </c>
      <c r="J30" s="49">
        <v>0</v>
      </c>
      <c r="K30" s="49">
        <v>5.4</v>
      </c>
    </row>
    <row r="31" spans="1:11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F31" s="25"/>
      <c r="G31" s="29">
        <v>48.7</v>
      </c>
      <c r="H31" s="29">
        <v>57.8</v>
      </c>
      <c r="I31" s="29">
        <v>1490.4</v>
      </c>
      <c r="K31" s="2">
        <v>5.4</v>
      </c>
    </row>
    <row r="32" spans="1:11" ht="36.75">
      <c r="A32" s="12" t="s">
        <v>8</v>
      </c>
      <c r="B32" s="34" t="s">
        <v>2</v>
      </c>
      <c r="C32" s="25">
        <v>330</v>
      </c>
      <c r="D32" s="25">
        <v>306</v>
      </c>
      <c r="E32" s="25">
        <v>305.89999999999998</v>
      </c>
      <c r="F32" s="25">
        <v>305.89999999999998</v>
      </c>
    </row>
    <row r="33" spans="1:6" ht="53.25" customHeight="1">
      <c r="A33" s="12" t="s">
        <v>9</v>
      </c>
      <c r="B33" s="34" t="s">
        <v>2</v>
      </c>
      <c r="C33" s="25">
        <v>1500</v>
      </c>
      <c r="D33" s="25">
        <v>421.4</v>
      </c>
      <c r="E33" s="25">
        <v>421.4</v>
      </c>
      <c r="F33" s="25">
        <v>327.60000000000002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7" zoomScale="80" zoomScaleNormal="80" workbookViewId="0">
      <selection activeCell="J19" sqref="J19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8.85546875" style="29" customWidth="1"/>
    <col min="8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46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81" t="s">
        <v>75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145</v>
      </c>
      <c r="D11" s="50">
        <v>145</v>
      </c>
      <c r="E11" s="50">
        <v>145</v>
      </c>
      <c r="F11" s="50"/>
    </row>
    <row r="12" spans="1:8" ht="25.5">
      <c r="A12" s="10" t="s">
        <v>20</v>
      </c>
      <c r="B12" s="34" t="s">
        <v>2</v>
      </c>
      <c r="C12" s="27">
        <f>(C13-C32)/C11</f>
        <v>679.75172413793098</v>
      </c>
      <c r="D12" s="27">
        <f t="shared" ref="D12:E12" si="0">(D13-D32)/D11</f>
        <v>416.7448275862069</v>
      </c>
      <c r="E12" s="27">
        <f t="shared" si="0"/>
        <v>416.72896551724136</v>
      </c>
      <c r="F12" s="27"/>
    </row>
    <row r="13" spans="1:8" ht="25.5">
      <c r="A13" s="5" t="s">
        <v>108</v>
      </c>
      <c r="B13" s="34" t="s">
        <v>2</v>
      </c>
      <c r="C13" s="96">
        <f>C15+C29+C30+C31+C32+C33</f>
        <v>99324</v>
      </c>
      <c r="D13" s="96">
        <f>D15+D29+D30+D31+D32+D33</f>
        <v>61053</v>
      </c>
      <c r="E13" s="96">
        <f>E15+E29+E30+E31+E32+E33</f>
        <v>61050.6</v>
      </c>
      <c r="F13" s="50"/>
    </row>
    <row r="14" spans="1:8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>
      <c r="A15" s="5" t="s">
        <v>109</v>
      </c>
      <c r="B15" s="34" t="s">
        <v>2</v>
      </c>
      <c r="C15" s="95">
        <f>C17+C20+C23+C26</f>
        <v>84200</v>
      </c>
      <c r="D15" s="95">
        <f t="shared" ref="D15:F15" si="2">D17+D20+D23+D26</f>
        <v>46734</v>
      </c>
      <c r="E15" s="95">
        <f t="shared" si="2"/>
        <v>46732.9</v>
      </c>
      <c r="F15" s="95">
        <f t="shared" si="2"/>
        <v>25789.600000000006</v>
      </c>
      <c r="G15" s="52"/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51" t="s">
        <v>2</v>
      </c>
      <c r="C17" s="43">
        <v>8900</v>
      </c>
      <c r="D17" s="43">
        <v>4523.5</v>
      </c>
      <c r="E17" s="43">
        <v>4523.2</v>
      </c>
      <c r="F17" s="43">
        <v>2308.9</v>
      </c>
      <c r="G17" s="29"/>
      <c r="H17" s="29"/>
    </row>
    <row r="18" spans="1:11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7">
        <v>3</v>
      </c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247222.22222222219</v>
      </c>
      <c r="D19" s="27">
        <f>D17*1000/6/D18</f>
        <v>251305.55555555553</v>
      </c>
      <c r="E19" s="27">
        <f>E17*1000/6/E18</f>
        <v>251288.88888888888</v>
      </c>
      <c r="F19" s="27"/>
      <c r="G19" s="29"/>
      <c r="H19" s="29"/>
    </row>
    <row r="20" spans="1:11" s="18" customFormat="1" ht="25.5">
      <c r="A20" s="20" t="s">
        <v>26</v>
      </c>
      <c r="B20" s="34" t="s">
        <v>2</v>
      </c>
      <c r="C20" s="43">
        <v>56000</v>
      </c>
      <c r="D20" s="43">
        <v>30926</v>
      </c>
      <c r="E20" s="43">
        <v>30925.8</v>
      </c>
      <c r="F20" s="43">
        <v>16963.900000000001</v>
      </c>
      <c r="G20" s="29"/>
      <c r="H20" s="29"/>
    </row>
    <row r="21" spans="1:11">
      <c r="A21" s="10" t="s">
        <v>4</v>
      </c>
      <c r="B21" s="36" t="s">
        <v>3</v>
      </c>
      <c r="C21" s="27">
        <v>26</v>
      </c>
      <c r="D21" s="27">
        <v>26</v>
      </c>
      <c r="E21" s="27">
        <v>26</v>
      </c>
      <c r="F21" s="27">
        <v>26</v>
      </c>
    </row>
    <row r="22" spans="1:11" ht="21.95" customHeight="1">
      <c r="A22" s="10" t="s">
        <v>22</v>
      </c>
      <c r="B22" s="34" t="s">
        <v>23</v>
      </c>
      <c r="C22" s="27">
        <f>C20/C21/12*1000</f>
        <v>179487.17948717947</v>
      </c>
      <c r="D22" s="27">
        <f>D20*1000/6/D21</f>
        <v>198243.58974358972</v>
      </c>
      <c r="E22" s="27">
        <f>E20*1000/6/E21</f>
        <v>198242.30769230769</v>
      </c>
      <c r="F22" s="27"/>
    </row>
    <row r="23" spans="1:11" ht="39">
      <c r="A23" s="14" t="s">
        <v>21</v>
      </c>
      <c r="B23" s="34" t="s">
        <v>2</v>
      </c>
      <c r="C23" s="43">
        <v>8300</v>
      </c>
      <c r="D23" s="43">
        <v>4880.5</v>
      </c>
      <c r="E23" s="43">
        <v>4880.3</v>
      </c>
      <c r="F23" s="43">
        <v>2808.4</v>
      </c>
    </row>
    <row r="24" spans="1:11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  <c r="F24" s="27">
        <v>4</v>
      </c>
    </row>
    <row r="25" spans="1:11" ht="21.95" customHeight="1">
      <c r="A25" s="10" t="s">
        <v>22</v>
      </c>
      <c r="B25" s="34" t="s">
        <v>23</v>
      </c>
      <c r="C25" s="27">
        <f>C23/C24/12*1000</f>
        <v>172916.66666666666</v>
      </c>
      <c r="D25" s="27">
        <f>D23*1000/6/D24</f>
        <v>203354.16666666666</v>
      </c>
      <c r="E25" s="27">
        <f>E23*1000/6/E24</f>
        <v>203345.83333333334</v>
      </c>
      <c r="F25" s="27"/>
    </row>
    <row r="26" spans="1:11" ht="25.5">
      <c r="A26" s="7" t="s">
        <v>19</v>
      </c>
      <c r="B26" s="34" t="s">
        <v>2</v>
      </c>
      <c r="C26" s="43">
        <v>11000</v>
      </c>
      <c r="D26" s="43">
        <v>6404</v>
      </c>
      <c r="E26" s="43">
        <v>6403.6</v>
      </c>
      <c r="F26" s="43">
        <v>3708.4</v>
      </c>
    </row>
    <row r="27" spans="1:11">
      <c r="A27" s="10" t="s">
        <v>4</v>
      </c>
      <c r="B27" s="36" t="s">
        <v>3</v>
      </c>
      <c r="C27" s="27">
        <v>22</v>
      </c>
      <c r="D27" s="27">
        <v>22</v>
      </c>
      <c r="E27" s="27">
        <v>22</v>
      </c>
      <c r="F27" s="27">
        <v>22</v>
      </c>
    </row>
    <row r="28" spans="1:11" ht="21.95" customHeight="1">
      <c r="A28" s="10" t="s">
        <v>22</v>
      </c>
      <c r="B28" s="34" t="s">
        <v>23</v>
      </c>
      <c r="C28" s="27">
        <f>C26/C27/12*1000</f>
        <v>41666.666666666664</v>
      </c>
      <c r="D28" s="27">
        <f>D26*1000/6/D27</f>
        <v>48515.151515151512</v>
      </c>
      <c r="E28" s="27">
        <f>E26*1000/6/E27</f>
        <v>48512.121212121216</v>
      </c>
      <c r="F28" s="27"/>
    </row>
    <row r="29" spans="1:11" ht="25.5">
      <c r="A29" s="5" t="s">
        <v>5</v>
      </c>
      <c r="B29" s="34" t="s">
        <v>2</v>
      </c>
      <c r="C29" s="43">
        <v>5050</v>
      </c>
      <c r="D29" s="43">
        <v>4945</v>
      </c>
      <c r="E29" s="43">
        <v>4944.8999999999996</v>
      </c>
      <c r="F29" s="43">
        <v>2758.5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8500</v>
      </c>
      <c r="D30" s="25">
        <v>8011</v>
      </c>
      <c r="E30" s="25">
        <v>8010.7</v>
      </c>
      <c r="F30" s="25">
        <v>3140.9</v>
      </c>
      <c r="G30" s="44">
        <v>186.2</v>
      </c>
      <c r="H30" s="44">
        <v>596.1</v>
      </c>
      <c r="I30" s="49">
        <v>4087.5</v>
      </c>
      <c r="J30" s="49">
        <v>0</v>
      </c>
      <c r="K30" s="49">
        <v>0</v>
      </c>
    </row>
    <row r="31" spans="1:11" ht="25.5">
      <c r="A31" s="12" t="s">
        <v>7</v>
      </c>
      <c r="B31" s="34" t="s">
        <v>2</v>
      </c>
      <c r="C31" s="25">
        <v>0</v>
      </c>
      <c r="D31" s="25">
        <f t="shared" si="1"/>
        <v>0</v>
      </c>
      <c r="E31" s="25">
        <v>0</v>
      </c>
      <c r="F31" s="25">
        <v>0</v>
      </c>
      <c r="G31" s="74">
        <v>186.2</v>
      </c>
      <c r="H31" s="74">
        <v>76.3</v>
      </c>
      <c r="I31" s="76">
        <v>2878.4</v>
      </c>
      <c r="J31" s="76"/>
      <c r="K31" s="76"/>
    </row>
    <row r="32" spans="1:11" ht="36.75">
      <c r="A32" s="12" t="s">
        <v>8</v>
      </c>
      <c r="B32" s="34" t="s">
        <v>2</v>
      </c>
      <c r="C32" s="25">
        <v>760</v>
      </c>
      <c r="D32" s="25">
        <v>625</v>
      </c>
      <c r="E32" s="25">
        <v>624.9</v>
      </c>
      <c r="F32" s="25">
        <v>624.9</v>
      </c>
    </row>
    <row r="33" spans="1:6" ht="60" customHeight="1">
      <c r="A33" s="12" t="s">
        <v>9</v>
      </c>
      <c r="B33" s="34" t="s">
        <v>2</v>
      </c>
      <c r="C33" s="25">
        <v>814</v>
      </c>
      <c r="D33" s="25">
        <v>738</v>
      </c>
      <c r="E33" s="25">
        <v>737.2</v>
      </c>
      <c r="F33" s="25">
        <v>544.70000000000005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1" zoomScale="80" zoomScaleNormal="80" workbookViewId="0">
      <selection activeCell="D35" sqref="D35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6" width="13.28515625" style="31" customWidth="1"/>
    <col min="7" max="7" width="11.85546875" style="29" customWidth="1"/>
    <col min="8" max="8" width="10.140625" style="29" customWidth="1"/>
    <col min="9" max="9" width="9.140625" style="2"/>
    <col min="10" max="10" width="8.42578125" style="2" customWidth="1"/>
    <col min="11" max="11" width="11.140625" style="2" customWidth="1"/>
    <col min="12" max="16384" width="9.140625" style="2"/>
  </cols>
  <sheetData>
    <row r="1" spans="1:11">
      <c r="A1" s="102" t="s">
        <v>12</v>
      </c>
      <c r="B1" s="102"/>
      <c r="C1" s="102"/>
      <c r="D1" s="102"/>
      <c r="E1" s="102"/>
      <c r="F1" s="70"/>
    </row>
    <row r="2" spans="1:11">
      <c r="A2" s="102" t="s">
        <v>71</v>
      </c>
      <c r="B2" s="102"/>
      <c r="C2" s="102"/>
      <c r="D2" s="102"/>
      <c r="E2" s="102"/>
      <c r="F2" s="70"/>
    </row>
    <row r="3" spans="1:11">
      <c r="A3" s="1"/>
    </row>
    <row r="4" spans="1:11">
      <c r="A4" s="103" t="s">
        <v>29</v>
      </c>
      <c r="B4" s="103"/>
      <c r="C4" s="103"/>
      <c r="D4" s="103"/>
      <c r="E4" s="103"/>
      <c r="F4" s="72"/>
    </row>
    <row r="5" spans="1:11" ht="15.75" customHeight="1">
      <c r="A5" s="104" t="s">
        <v>13</v>
      </c>
      <c r="B5" s="104"/>
      <c r="C5" s="104"/>
      <c r="D5" s="104"/>
      <c r="E5" s="104"/>
      <c r="F5" s="66"/>
    </row>
    <row r="6" spans="1:11">
      <c r="A6" s="4"/>
    </row>
    <row r="7" spans="1:11">
      <c r="A7" s="13" t="s">
        <v>14</v>
      </c>
    </row>
    <row r="8" spans="1:11">
      <c r="A8" s="1"/>
      <c r="G8" s="29" t="s">
        <v>72</v>
      </c>
      <c r="K8" s="29" t="s">
        <v>72</v>
      </c>
    </row>
    <row r="9" spans="1:11">
      <c r="A9" s="105" t="s">
        <v>24</v>
      </c>
      <c r="B9" s="106" t="s">
        <v>15</v>
      </c>
      <c r="C9" s="107" t="s">
        <v>58</v>
      </c>
      <c r="D9" s="107"/>
      <c r="E9" s="107"/>
      <c r="F9" s="71" t="s">
        <v>76</v>
      </c>
    </row>
    <row r="10" spans="1:11" ht="40.5">
      <c r="A10" s="105"/>
      <c r="B10" s="106"/>
      <c r="C10" s="32" t="s">
        <v>16</v>
      </c>
      <c r="D10" s="32" t="s">
        <v>17</v>
      </c>
      <c r="E10" s="33" t="s">
        <v>11</v>
      </c>
      <c r="F10" s="33"/>
    </row>
    <row r="11" spans="1:11">
      <c r="A11" s="5" t="s">
        <v>18</v>
      </c>
      <c r="B11" s="34" t="s">
        <v>10</v>
      </c>
      <c r="C11" s="43">
        <v>322</v>
      </c>
      <c r="D11" s="43">
        <v>322</v>
      </c>
      <c r="E11" s="43">
        <v>322</v>
      </c>
      <c r="F11" s="43">
        <v>322</v>
      </c>
    </row>
    <row r="12" spans="1:11" ht="25.5">
      <c r="A12" s="10" t="s">
        <v>20</v>
      </c>
      <c r="B12" s="34" t="s">
        <v>2</v>
      </c>
      <c r="C12" s="27">
        <f t="shared" ref="C12" si="0">(C13-C32)/C11</f>
        <v>446.02173913043481</v>
      </c>
      <c r="D12" s="27">
        <f t="shared" ref="D12:F12" si="1">(D13-D32)/D11</f>
        <v>244.70341614906832</v>
      </c>
      <c r="E12" s="27">
        <f t="shared" si="1"/>
        <v>244.6226708074534</v>
      </c>
      <c r="F12" s="27">
        <f t="shared" si="1"/>
        <v>132.7965838509316</v>
      </c>
    </row>
    <row r="13" spans="1:11" ht="25.5">
      <c r="A13" s="5" t="s">
        <v>142</v>
      </c>
      <c r="B13" s="34" t="s">
        <v>2</v>
      </c>
      <c r="C13" s="95">
        <f>C15+C29+C30+C31+C32+C33</f>
        <v>391422.5</v>
      </c>
      <c r="D13" s="95">
        <f>D15+D29+D30+D31+D32+D33</f>
        <v>182969.5</v>
      </c>
      <c r="E13" s="95">
        <f>E15+E29+E30+E31+E32+E33</f>
        <v>182943.1</v>
      </c>
      <c r="F13" s="95">
        <f>F15+F29+F30+F31+F32+F33</f>
        <v>146935.09999999998</v>
      </c>
      <c r="G13" s="31"/>
    </row>
    <row r="14" spans="1:11">
      <c r="A14" s="8" t="s">
        <v>0</v>
      </c>
      <c r="B14" s="35"/>
      <c r="C14" s="27">
        <v>0</v>
      </c>
      <c r="D14" s="27">
        <v>0</v>
      </c>
      <c r="E14" s="27">
        <v>0</v>
      </c>
      <c r="F14" s="27"/>
      <c r="H14" s="31"/>
    </row>
    <row r="15" spans="1:11" s="18" customFormat="1" ht="25.5">
      <c r="A15" s="16" t="s">
        <v>143</v>
      </c>
      <c r="B15" s="34" t="s">
        <v>2</v>
      </c>
      <c r="C15" s="95">
        <f>C17+C20+C23+C26</f>
        <v>105400</v>
      </c>
      <c r="D15" s="95">
        <v>61000</v>
      </c>
      <c r="E15" s="95">
        <f>E17+E20+E23+E26</f>
        <v>60975.100000000006</v>
      </c>
      <c r="F15" s="95">
        <f>F17+F20+F23+F26</f>
        <v>34602.400000000001</v>
      </c>
      <c r="G15" s="29"/>
      <c r="H15" s="29"/>
      <c r="I15" s="60"/>
    </row>
    <row r="16" spans="1:11" s="18" customFormat="1">
      <c r="A16" s="19" t="s">
        <v>1</v>
      </c>
      <c r="B16" s="35"/>
      <c r="C16" s="27">
        <v>0</v>
      </c>
      <c r="D16" s="27">
        <v>0</v>
      </c>
      <c r="E16" s="27">
        <v>0</v>
      </c>
      <c r="F16" s="27"/>
      <c r="G16" s="29"/>
      <c r="H16" s="29"/>
    </row>
    <row r="17" spans="1:12" s="18" customFormat="1" ht="25.5">
      <c r="A17" s="20" t="s">
        <v>25</v>
      </c>
      <c r="B17" s="34" t="s">
        <v>2</v>
      </c>
      <c r="C17" s="43">
        <v>13400</v>
      </c>
      <c r="D17" s="43">
        <v>9054</v>
      </c>
      <c r="E17" s="43">
        <v>9053.2000000000007</v>
      </c>
      <c r="F17" s="43">
        <v>5720.5</v>
      </c>
      <c r="G17" s="29"/>
      <c r="H17" s="29"/>
    </row>
    <row r="18" spans="1:12" s="18" customFormat="1">
      <c r="A18" s="21" t="s">
        <v>4</v>
      </c>
      <c r="B18" s="36" t="s">
        <v>3</v>
      </c>
      <c r="C18" s="27">
        <v>6</v>
      </c>
      <c r="D18" s="27">
        <v>6</v>
      </c>
      <c r="E18" s="27">
        <v>6</v>
      </c>
      <c r="F18" s="27"/>
      <c r="G18" s="29"/>
      <c r="H18" s="29" t="s">
        <v>27</v>
      </c>
    </row>
    <row r="19" spans="1:12" s="18" customFormat="1" ht="21.95" customHeight="1">
      <c r="A19" s="21" t="s">
        <v>22</v>
      </c>
      <c r="B19" s="34" t="s">
        <v>23</v>
      </c>
      <c r="C19" s="27">
        <f>C17*1000/12/C18</f>
        <v>186111.11111111112</v>
      </c>
      <c r="D19" s="27">
        <f>D17*1000/6/D18</f>
        <v>251500</v>
      </c>
      <c r="E19" s="27">
        <f>E17*1000/6/E18</f>
        <v>251477.77777777778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60500</v>
      </c>
      <c r="D20" s="43">
        <v>35797</v>
      </c>
      <c r="E20" s="43">
        <v>35796.6</v>
      </c>
      <c r="F20" s="43">
        <v>20615.099999999999</v>
      </c>
      <c r="G20" s="29"/>
      <c r="H20" s="29"/>
    </row>
    <row r="21" spans="1:12" s="18" customFormat="1">
      <c r="A21" s="21" t="s">
        <v>4</v>
      </c>
      <c r="B21" s="36" t="s">
        <v>3</v>
      </c>
      <c r="C21" s="27">
        <v>27</v>
      </c>
      <c r="D21" s="27">
        <v>28</v>
      </c>
      <c r="E21" s="27">
        <v>28</v>
      </c>
      <c r="F21" s="27"/>
      <c r="G21" s="29"/>
      <c r="H21" s="29" t="s">
        <v>27</v>
      </c>
      <c r="I21" s="18" t="s">
        <v>27</v>
      </c>
    </row>
    <row r="22" spans="1:12" s="18" customFormat="1" ht="21.95" customHeight="1">
      <c r="A22" s="21" t="s">
        <v>22</v>
      </c>
      <c r="B22" s="34" t="s">
        <v>23</v>
      </c>
      <c r="C22" s="27">
        <f>C20*1000/12/C21</f>
        <v>186728.3950617284</v>
      </c>
      <c r="D22" s="27">
        <f>D20*1000/6/D21</f>
        <v>213077.38095238098</v>
      </c>
      <c r="E22" s="27">
        <f>E20*1000/6/E21</f>
        <v>213075</v>
      </c>
      <c r="F22" s="27"/>
      <c r="G22" s="29"/>
      <c r="H22" s="29"/>
    </row>
    <row r="23" spans="1:12" s="18" customFormat="1" ht="39">
      <c r="A23" s="23" t="s">
        <v>21</v>
      </c>
      <c r="B23" s="34" t="s">
        <v>2</v>
      </c>
      <c r="C23" s="43">
        <v>14800</v>
      </c>
      <c r="D23" s="43">
        <v>7214</v>
      </c>
      <c r="E23" s="43">
        <v>7213.6</v>
      </c>
      <c r="F23" s="43">
        <v>3526.9</v>
      </c>
      <c r="G23" s="29"/>
      <c r="H23" s="29"/>
    </row>
    <row r="24" spans="1:12" s="18" customFormat="1">
      <c r="A24" s="21" t="s">
        <v>4</v>
      </c>
      <c r="B24" s="36" t="s">
        <v>3</v>
      </c>
      <c r="C24" s="27">
        <v>8</v>
      </c>
      <c r="D24" s="27">
        <v>8</v>
      </c>
      <c r="E24" s="27">
        <v>8</v>
      </c>
      <c r="F24" s="27"/>
      <c r="G24" s="29"/>
      <c r="H24" s="29"/>
    </row>
    <row r="25" spans="1:12" s="18" customFormat="1" ht="21.95" customHeight="1">
      <c r="A25" s="21" t="s">
        <v>22</v>
      </c>
      <c r="B25" s="34" t="s">
        <v>23</v>
      </c>
      <c r="C25" s="27">
        <f>C23*1000/12/C24</f>
        <v>154166.66666666666</v>
      </c>
      <c r="D25" s="27">
        <f>D23*1000/6/D24</f>
        <v>150291.66666666666</v>
      </c>
      <c r="E25" s="27">
        <f>E23*1000/6/E24</f>
        <v>150283.33333333334</v>
      </c>
      <c r="F25" s="27"/>
      <c r="G25" s="29"/>
      <c r="H25" s="29"/>
    </row>
    <row r="26" spans="1:12" s="18" customFormat="1" ht="25.5">
      <c r="A26" s="20" t="s">
        <v>19</v>
      </c>
      <c r="B26" s="34" t="s">
        <v>2</v>
      </c>
      <c r="C26" s="43">
        <v>16700</v>
      </c>
      <c r="D26" s="43">
        <v>8912</v>
      </c>
      <c r="E26" s="43">
        <v>8911.7000000000007</v>
      </c>
      <c r="F26" s="43">
        <v>4739.8999999999996</v>
      </c>
      <c r="G26" s="29"/>
      <c r="H26" s="29"/>
    </row>
    <row r="27" spans="1:12" s="18" customFormat="1">
      <c r="A27" s="21" t="s">
        <v>4</v>
      </c>
      <c r="B27" s="36" t="s">
        <v>3</v>
      </c>
      <c r="C27" s="27">
        <v>24</v>
      </c>
      <c r="D27" s="27">
        <v>25</v>
      </c>
      <c r="E27" s="27">
        <v>25</v>
      </c>
      <c r="F27" s="27"/>
      <c r="G27" s="29"/>
      <c r="H27" s="29"/>
    </row>
    <row r="28" spans="1:12" s="18" customFormat="1" ht="21.95" customHeight="1">
      <c r="A28" s="21" t="s">
        <v>22</v>
      </c>
      <c r="B28" s="34" t="s">
        <v>23</v>
      </c>
      <c r="C28" s="27">
        <f>C26/C27*1000/12</f>
        <v>57986.111111111117</v>
      </c>
      <c r="D28" s="27">
        <f>D26/D27*1000/6</f>
        <v>59413.333333333336</v>
      </c>
      <c r="E28" s="27">
        <f>E26/E27*1000/6</f>
        <v>59411.333333333336</v>
      </c>
      <c r="F28" s="27"/>
      <c r="G28" s="29"/>
      <c r="H28" s="29"/>
    </row>
    <row r="29" spans="1:12" s="18" customFormat="1" ht="25.5">
      <c r="A29" s="16" t="s">
        <v>5</v>
      </c>
      <c r="B29" s="34" t="s">
        <v>2</v>
      </c>
      <c r="C29" s="43">
        <v>11000</v>
      </c>
      <c r="D29" s="43">
        <v>6364</v>
      </c>
      <c r="E29" s="101">
        <v>6363.3</v>
      </c>
      <c r="F29" s="43">
        <v>3644.1</v>
      </c>
      <c r="G29" s="73" t="s">
        <v>59</v>
      </c>
      <c r="H29" s="73" t="s">
        <v>60</v>
      </c>
      <c r="I29" s="73" t="s">
        <v>61</v>
      </c>
      <c r="J29" s="73" t="s">
        <v>62</v>
      </c>
      <c r="K29" s="26"/>
      <c r="L29" s="20"/>
    </row>
    <row r="30" spans="1:12" s="18" customFormat="1" ht="36.75">
      <c r="A30" s="24" t="s">
        <v>6</v>
      </c>
      <c r="B30" s="34" t="s">
        <v>2</v>
      </c>
      <c r="C30" s="27">
        <v>17660</v>
      </c>
      <c r="D30" s="27">
        <v>8261</v>
      </c>
      <c r="E30" s="56">
        <v>8260.7999999999993</v>
      </c>
      <c r="F30" s="27">
        <v>3079.2</v>
      </c>
      <c r="G30" s="73">
        <v>253.1</v>
      </c>
      <c r="H30" s="73">
        <v>825.8</v>
      </c>
      <c r="I30" s="73">
        <v>4059.4</v>
      </c>
      <c r="J30" s="73">
        <v>43.3</v>
      </c>
      <c r="K30" s="26" t="s">
        <v>83</v>
      </c>
      <c r="L30" s="20"/>
    </row>
    <row r="31" spans="1:12" ht="25.5">
      <c r="A31" s="12" t="s">
        <v>7</v>
      </c>
      <c r="B31" s="34" t="s">
        <v>2</v>
      </c>
      <c r="C31" s="27">
        <v>300</v>
      </c>
      <c r="D31" s="27">
        <v>12.5</v>
      </c>
      <c r="E31" s="56">
        <v>12.5</v>
      </c>
      <c r="F31" s="27">
        <v>0</v>
      </c>
      <c r="G31" s="73">
        <v>253.1</v>
      </c>
      <c r="H31" s="73">
        <v>133.1</v>
      </c>
      <c r="I31" s="73">
        <v>2588.8000000000002</v>
      </c>
      <c r="J31" s="73">
        <v>104.2</v>
      </c>
      <c r="K31" s="26" t="s">
        <v>72</v>
      </c>
      <c r="L31" s="7"/>
    </row>
    <row r="32" spans="1:12" ht="36.75">
      <c r="A32" s="12" t="s">
        <v>8</v>
      </c>
      <c r="B32" s="34" t="s">
        <v>2</v>
      </c>
      <c r="C32" s="27">
        <v>247803.5</v>
      </c>
      <c r="D32" s="27">
        <v>104175</v>
      </c>
      <c r="E32" s="56">
        <v>104174.6</v>
      </c>
      <c r="F32" s="27">
        <v>104174.6</v>
      </c>
      <c r="G32" s="45"/>
      <c r="H32" s="45"/>
      <c r="I32" s="46"/>
      <c r="J32" s="46"/>
      <c r="K32" s="7"/>
      <c r="L32" s="7"/>
    </row>
    <row r="33" spans="1:12" ht="52.5" customHeight="1">
      <c r="A33" s="12" t="s">
        <v>9</v>
      </c>
      <c r="B33" s="34" t="s">
        <v>2</v>
      </c>
      <c r="C33" s="27">
        <v>9259</v>
      </c>
      <c r="D33" s="27">
        <v>3157</v>
      </c>
      <c r="E33" s="56">
        <v>3156.8</v>
      </c>
      <c r="F33" s="27">
        <v>1434.8</v>
      </c>
      <c r="G33" s="45"/>
      <c r="H33" s="45"/>
      <c r="I33" s="46"/>
      <c r="J33" s="46"/>
      <c r="K33" s="7"/>
      <c r="L33" s="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4" zoomScale="70" zoomScaleNormal="70" workbookViewId="0">
      <selection activeCell="L23" sqref="L23"/>
    </sheetView>
  </sheetViews>
  <sheetFormatPr defaultColWidth="9.140625" defaultRowHeight="20.25"/>
  <cols>
    <col min="1" max="1" width="69.42578125" style="2" customWidth="1"/>
    <col min="2" max="2" width="9.140625" style="30"/>
    <col min="3" max="3" width="12" style="29" customWidth="1"/>
    <col min="4" max="4" width="16.42578125" style="29" customWidth="1"/>
    <col min="5" max="5" width="13.140625" style="29" customWidth="1"/>
    <col min="6" max="6" width="18.140625" style="29" customWidth="1"/>
    <col min="7" max="7" width="8.42578125" style="29" customWidth="1"/>
    <col min="8" max="8" width="12" style="2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47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58</v>
      </c>
      <c r="D9" s="107"/>
      <c r="E9" s="107"/>
      <c r="F9" s="67"/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 t="s">
        <v>76</v>
      </c>
    </row>
    <row r="11" spans="1:8">
      <c r="A11" s="5" t="s">
        <v>18</v>
      </c>
      <c r="B11" s="34" t="s">
        <v>10</v>
      </c>
      <c r="C11" s="50">
        <v>64</v>
      </c>
      <c r="D11" s="50">
        <v>64</v>
      </c>
      <c r="E11" s="50">
        <v>64</v>
      </c>
      <c r="F11" s="50"/>
    </row>
    <row r="12" spans="1:8" ht="25.5">
      <c r="A12" s="10" t="s">
        <v>20</v>
      </c>
      <c r="B12" s="34" t="s">
        <v>2</v>
      </c>
      <c r="C12" s="27">
        <f>(C13-C32)/C11</f>
        <v>1302.078125</v>
      </c>
      <c r="D12" s="27">
        <f t="shared" ref="D12:E12" si="0">(D13-D32)/D11</f>
        <v>692.79374999999993</v>
      </c>
      <c r="E12" s="27">
        <f t="shared" si="0"/>
        <v>700.59218750000014</v>
      </c>
      <c r="F12" s="27"/>
    </row>
    <row r="13" spans="1:8" ht="25.5">
      <c r="A13" s="5" t="s">
        <v>106</v>
      </c>
      <c r="B13" s="34" t="s">
        <v>2</v>
      </c>
      <c r="C13" s="96">
        <f>C15+C29+C30+C31+C32+C33</f>
        <v>84093</v>
      </c>
      <c r="D13" s="96">
        <f>D15+D29+D30+D31+D32+D33</f>
        <v>44935.799999999996</v>
      </c>
      <c r="E13" s="96">
        <f>E15+E29+E30+E31+E32+E33</f>
        <v>45434.80000000001</v>
      </c>
      <c r="F13" s="9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107</v>
      </c>
      <c r="B15" s="34" t="s">
        <v>2</v>
      </c>
      <c r="C15" s="95">
        <f>C17+C20+C23+C26</f>
        <v>57200</v>
      </c>
      <c r="D15" s="95">
        <f t="shared" ref="D15:F15" si="2">D17+D20+D23+D26</f>
        <v>33167.1</v>
      </c>
      <c r="E15" s="95">
        <f t="shared" si="2"/>
        <v>33166.200000000004</v>
      </c>
      <c r="F15" s="95">
        <f t="shared" si="2"/>
        <v>18902.099999999999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1" s="18" customFormat="1" ht="25.5">
      <c r="A17" s="20" t="s">
        <v>25</v>
      </c>
      <c r="B17" s="34" t="s">
        <v>2</v>
      </c>
      <c r="C17" s="48">
        <v>3700</v>
      </c>
      <c r="D17" s="48">
        <v>2448</v>
      </c>
      <c r="E17" s="48">
        <v>2447.6999999999998</v>
      </c>
      <c r="F17" s="48">
        <v>1529.8</v>
      </c>
      <c r="G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>
        <v>2</v>
      </c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154166.66666666666</v>
      </c>
      <c r="D19" s="27">
        <f>D17*1000/6/D18</f>
        <v>204000</v>
      </c>
      <c r="E19" s="27">
        <f>E17*1000/6/E18</f>
        <v>203975</v>
      </c>
      <c r="F19" s="27"/>
      <c r="G19" s="29"/>
    </row>
    <row r="20" spans="1:11" s="18" customFormat="1" ht="25.5">
      <c r="A20" s="20" t="s">
        <v>26</v>
      </c>
      <c r="B20" s="34" t="s">
        <v>2</v>
      </c>
      <c r="C20" s="48">
        <v>38400</v>
      </c>
      <c r="D20" s="48">
        <v>22612</v>
      </c>
      <c r="E20" s="48">
        <v>22611.4</v>
      </c>
      <c r="F20" s="48">
        <v>13025.9</v>
      </c>
      <c r="G20" s="29"/>
    </row>
    <row r="21" spans="1:11">
      <c r="A21" s="10" t="s">
        <v>4</v>
      </c>
      <c r="B21" s="36" t="s">
        <v>3</v>
      </c>
      <c r="C21" s="26">
        <v>13.5</v>
      </c>
      <c r="D21" s="26">
        <v>13.5</v>
      </c>
      <c r="E21" s="26">
        <v>13.5</v>
      </c>
      <c r="F21" s="26">
        <v>13.5</v>
      </c>
    </row>
    <row r="22" spans="1:11" ht="21.95" customHeight="1">
      <c r="A22" s="10" t="s">
        <v>22</v>
      </c>
      <c r="B22" s="34" t="s">
        <v>23</v>
      </c>
      <c r="C22" s="27">
        <f>C20/C21/12*1000</f>
        <v>237037.03703703705</v>
      </c>
      <c r="D22" s="27">
        <f>D20*1000/6/D21</f>
        <v>279160.49382716051</v>
      </c>
      <c r="E22" s="27">
        <f>E20*1000/6/E21</f>
        <v>279153.08641975309</v>
      </c>
      <c r="F22" s="27"/>
    </row>
    <row r="23" spans="1:11" ht="39">
      <c r="A23" s="14" t="s">
        <v>21</v>
      </c>
      <c r="B23" s="34" t="s">
        <v>2</v>
      </c>
      <c r="C23" s="48">
        <v>5000</v>
      </c>
      <c r="D23" s="48">
        <v>2985</v>
      </c>
      <c r="E23" s="48">
        <v>2985</v>
      </c>
      <c r="F23" s="48">
        <v>1740</v>
      </c>
    </row>
    <row r="24" spans="1:11">
      <c r="A24" s="10" t="s">
        <v>4</v>
      </c>
      <c r="B24" s="36" t="s">
        <v>3</v>
      </c>
      <c r="C24" s="26">
        <v>3.5</v>
      </c>
      <c r="D24" s="26">
        <v>3.5</v>
      </c>
      <c r="E24" s="26">
        <v>3.5</v>
      </c>
      <c r="F24" s="26">
        <v>3.5</v>
      </c>
    </row>
    <row r="25" spans="1:11" ht="21.95" customHeight="1">
      <c r="A25" s="10" t="s">
        <v>22</v>
      </c>
      <c r="B25" s="34" t="s">
        <v>23</v>
      </c>
      <c r="C25" s="27">
        <f>C23/C24/12*1000</f>
        <v>119047.61904761905</v>
      </c>
      <c r="D25" s="27">
        <f>D23*1000/6/D24</f>
        <v>142142.85714285713</v>
      </c>
      <c r="E25" s="27">
        <f>E23*1000/6/E24</f>
        <v>142142.85714285713</v>
      </c>
      <c r="F25" s="27"/>
    </row>
    <row r="26" spans="1:11" ht="25.5">
      <c r="A26" s="7" t="s">
        <v>19</v>
      </c>
      <c r="B26" s="34" t="s">
        <v>2</v>
      </c>
      <c r="C26" s="48">
        <v>10100</v>
      </c>
      <c r="D26" s="48">
        <v>5122.1000000000004</v>
      </c>
      <c r="E26" s="48">
        <v>5122.1000000000004</v>
      </c>
      <c r="F26" s="48">
        <v>2606.4</v>
      </c>
    </row>
    <row r="27" spans="1:11">
      <c r="A27" s="10" t="s">
        <v>4</v>
      </c>
      <c r="B27" s="36" t="s">
        <v>3</v>
      </c>
      <c r="C27" s="26">
        <v>13</v>
      </c>
      <c r="D27" s="26">
        <v>13</v>
      </c>
      <c r="E27" s="26">
        <v>13</v>
      </c>
      <c r="F27" s="26">
        <v>13</v>
      </c>
    </row>
    <row r="28" spans="1:11" ht="21.95" customHeight="1">
      <c r="A28" s="10" t="s">
        <v>22</v>
      </c>
      <c r="B28" s="34" t="s">
        <v>23</v>
      </c>
      <c r="C28" s="27">
        <f>C26/C27/12*1000</f>
        <v>64743.589743589735</v>
      </c>
      <c r="D28" s="27">
        <f>D26*1000/6/D27</f>
        <v>65667.948717948719</v>
      </c>
      <c r="E28" s="27">
        <f>E26*1000/6/E27</f>
        <v>65667.948717948719</v>
      </c>
      <c r="F28" s="27"/>
    </row>
    <row r="29" spans="1:11" ht="25.5">
      <c r="A29" s="5" t="s">
        <v>5</v>
      </c>
      <c r="B29" s="34" t="s">
        <v>2</v>
      </c>
      <c r="C29" s="50">
        <v>6000</v>
      </c>
      <c r="D29" s="50">
        <v>1896</v>
      </c>
      <c r="E29" s="50">
        <v>1895.1</v>
      </c>
      <c r="F29" s="43">
        <v>439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16284</v>
      </c>
      <c r="D30" s="25">
        <v>9101</v>
      </c>
      <c r="E30" s="25">
        <v>9100.2999999999993</v>
      </c>
      <c r="F30" s="27">
        <v>4353.2</v>
      </c>
      <c r="G30" s="44">
        <v>65.2</v>
      </c>
      <c r="H30" s="44">
        <v>776.5</v>
      </c>
      <c r="I30" s="49">
        <v>3905.4</v>
      </c>
      <c r="J30" s="49">
        <v>0</v>
      </c>
      <c r="K30" s="49">
        <v>0</v>
      </c>
    </row>
    <row r="31" spans="1:11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  <c r="F31" s="27">
        <v>0</v>
      </c>
      <c r="G31" s="74">
        <v>65.2</v>
      </c>
      <c r="H31" s="76">
        <v>317.89999999999998</v>
      </c>
      <c r="I31" s="76">
        <v>3970.1</v>
      </c>
      <c r="J31" s="76"/>
      <c r="K31" s="76"/>
    </row>
    <row r="32" spans="1:11" ht="36.75">
      <c r="A32" s="12" t="s">
        <v>8</v>
      </c>
      <c r="B32" s="34" t="s">
        <v>2</v>
      </c>
      <c r="C32" s="25">
        <v>760</v>
      </c>
      <c r="D32" s="25">
        <v>597</v>
      </c>
      <c r="E32" s="25">
        <v>596.9</v>
      </c>
      <c r="F32" s="27">
        <v>596.9</v>
      </c>
    </row>
    <row r="33" spans="1:6" ht="65.25" customHeight="1">
      <c r="A33" s="12" t="s">
        <v>9</v>
      </c>
      <c r="B33" s="34" t="s">
        <v>2</v>
      </c>
      <c r="C33" s="25">
        <v>3549</v>
      </c>
      <c r="D33" s="25">
        <v>174.7</v>
      </c>
      <c r="E33" s="25">
        <v>676.3</v>
      </c>
      <c r="F33" s="27">
        <v>501.6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1" zoomScale="70" zoomScaleNormal="70" workbookViewId="0">
      <selection activeCell="M16" sqref="M16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85546875" style="29" customWidth="1"/>
    <col min="7" max="7" width="9.7109375" style="29" customWidth="1"/>
    <col min="8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48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/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 t="s">
        <v>77</v>
      </c>
    </row>
    <row r="11" spans="1:8">
      <c r="A11" s="5" t="s">
        <v>18</v>
      </c>
      <c r="B11" s="34" t="s">
        <v>10</v>
      </c>
      <c r="C11" s="50">
        <v>42</v>
      </c>
      <c r="D11" s="50">
        <v>42</v>
      </c>
      <c r="E11" s="50">
        <v>42</v>
      </c>
      <c r="F11" s="50"/>
    </row>
    <row r="12" spans="1:8" ht="25.5">
      <c r="A12" s="10" t="s">
        <v>20</v>
      </c>
      <c r="B12" s="34" t="s">
        <v>2</v>
      </c>
      <c r="C12" s="27">
        <f>(C13-C32)/C11</f>
        <v>1281.6190476190477</v>
      </c>
      <c r="D12" s="27">
        <f t="shared" ref="D12:E12" si="0">(D13-D32)/D11</f>
        <v>709.0547619047619</v>
      </c>
      <c r="E12" s="27">
        <f t="shared" si="0"/>
        <v>709.04047619047617</v>
      </c>
      <c r="F12" s="27"/>
    </row>
    <row r="13" spans="1:8" ht="25.5">
      <c r="A13" s="5" t="s">
        <v>104</v>
      </c>
      <c r="B13" s="34" t="s">
        <v>2</v>
      </c>
      <c r="C13" s="96">
        <f>C15+C29+C30+C31+C32+C33</f>
        <v>54158</v>
      </c>
      <c r="D13" s="96">
        <f>D15+D29+D30+D31+D32+D33</f>
        <v>30071.399999999998</v>
      </c>
      <c r="E13" s="96">
        <f>E15+E29+E30+E31+E32+E33</f>
        <v>30070.799999999999</v>
      </c>
      <c r="F13" s="5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105</v>
      </c>
      <c r="B15" s="34" t="s">
        <v>2</v>
      </c>
      <c r="C15" s="95">
        <f>C17+C20+C23+C26</f>
        <v>46595</v>
      </c>
      <c r="D15" s="95">
        <f t="shared" ref="D15:F15" si="2">D17+D20+D23+D26</f>
        <v>25837.3</v>
      </c>
      <c r="E15" s="95">
        <f t="shared" si="2"/>
        <v>25837.200000000001</v>
      </c>
      <c r="F15" s="95">
        <f t="shared" si="2"/>
        <v>14321.899999999998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1" s="18" customFormat="1" ht="25.5">
      <c r="A17" s="20" t="s">
        <v>25</v>
      </c>
      <c r="B17" s="34" t="s">
        <v>2</v>
      </c>
      <c r="C17" s="48">
        <v>3200</v>
      </c>
      <c r="D17" s="48">
        <v>2732</v>
      </c>
      <c r="E17" s="48">
        <v>2731.9</v>
      </c>
      <c r="F17" s="48">
        <v>1950.3</v>
      </c>
      <c r="G17" s="29"/>
      <c r="H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>
        <v>2</v>
      </c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133333.33333333334</v>
      </c>
      <c r="D19" s="27">
        <f>D17*1000/6/D18</f>
        <v>227666.66666666666</v>
      </c>
      <c r="E19" s="27">
        <f>E17*1000/6/E18</f>
        <v>227658.33333333334</v>
      </c>
      <c r="F19" s="27"/>
      <c r="G19" s="29"/>
      <c r="H19" s="29"/>
    </row>
    <row r="20" spans="1:11" s="18" customFormat="1" ht="25.5">
      <c r="A20" s="20" t="s">
        <v>26</v>
      </c>
      <c r="B20" s="34" t="s">
        <v>2</v>
      </c>
      <c r="C20" s="48">
        <v>28900</v>
      </c>
      <c r="D20" s="48">
        <v>15618.1</v>
      </c>
      <c r="E20" s="48">
        <v>15618.1</v>
      </c>
      <c r="F20" s="48">
        <v>8514.7999999999993</v>
      </c>
      <c r="G20" s="29"/>
      <c r="H20" s="29"/>
    </row>
    <row r="21" spans="1:11">
      <c r="A21" s="10" t="s">
        <v>4</v>
      </c>
      <c r="B21" s="36" t="s">
        <v>3</v>
      </c>
      <c r="C21" s="26">
        <v>15</v>
      </c>
      <c r="D21" s="26">
        <v>13</v>
      </c>
      <c r="E21" s="26">
        <v>13</v>
      </c>
      <c r="F21" s="26">
        <v>13</v>
      </c>
    </row>
    <row r="22" spans="1:11" ht="21.95" customHeight="1">
      <c r="A22" s="10" t="s">
        <v>22</v>
      </c>
      <c r="B22" s="34" t="s">
        <v>23</v>
      </c>
      <c r="C22" s="27">
        <f>C20/C21/12*1000</f>
        <v>160555.55555555556</v>
      </c>
      <c r="D22" s="27">
        <f>D20*1000/6/D21</f>
        <v>200232.05128205128</v>
      </c>
      <c r="E22" s="27">
        <f>E20*1000/6/E21</f>
        <v>200232.05128205128</v>
      </c>
      <c r="F22" s="27"/>
    </row>
    <row r="23" spans="1:11" ht="39">
      <c r="A23" s="14" t="s">
        <v>21</v>
      </c>
      <c r="B23" s="34" t="s">
        <v>2</v>
      </c>
      <c r="C23" s="48">
        <v>3700</v>
      </c>
      <c r="D23" s="48">
        <v>2117.1999999999998</v>
      </c>
      <c r="E23" s="48">
        <v>2117.1999999999998</v>
      </c>
      <c r="F23" s="48">
        <v>1211.0999999999999</v>
      </c>
    </row>
    <row r="24" spans="1:11">
      <c r="A24" s="10" t="s">
        <v>4</v>
      </c>
      <c r="B24" s="36" t="s">
        <v>3</v>
      </c>
      <c r="C24" s="26">
        <v>3</v>
      </c>
      <c r="D24" s="26">
        <v>4</v>
      </c>
      <c r="E24" s="26">
        <v>4</v>
      </c>
      <c r="F24" s="26">
        <v>4</v>
      </c>
    </row>
    <row r="25" spans="1:11" ht="21.95" customHeight="1">
      <c r="A25" s="10" t="s">
        <v>22</v>
      </c>
      <c r="B25" s="34" t="s">
        <v>23</v>
      </c>
      <c r="C25" s="27">
        <f>C23/C24/12*1000</f>
        <v>102777.77777777777</v>
      </c>
      <c r="D25" s="27">
        <f>D23*1000/6/D24</f>
        <v>88216.666666666672</v>
      </c>
      <c r="E25" s="27">
        <f>E23*1000/6/E24</f>
        <v>88216.666666666672</v>
      </c>
      <c r="F25" s="27"/>
    </row>
    <row r="26" spans="1:11" ht="25.5">
      <c r="A26" s="7" t="s">
        <v>19</v>
      </c>
      <c r="B26" s="34" t="s">
        <v>2</v>
      </c>
      <c r="C26" s="48">
        <v>10795</v>
      </c>
      <c r="D26" s="48">
        <v>5370</v>
      </c>
      <c r="E26" s="48">
        <v>5370</v>
      </c>
      <c r="F26" s="48">
        <v>2645.7</v>
      </c>
    </row>
    <row r="27" spans="1:11">
      <c r="A27" s="10" t="s">
        <v>4</v>
      </c>
      <c r="B27" s="36" t="s">
        <v>3</v>
      </c>
      <c r="C27" s="26">
        <v>14</v>
      </c>
      <c r="D27" s="26">
        <v>15</v>
      </c>
      <c r="E27" s="26">
        <v>15</v>
      </c>
      <c r="F27" s="26">
        <v>15</v>
      </c>
    </row>
    <row r="28" spans="1:11" ht="21.95" customHeight="1">
      <c r="A28" s="10" t="s">
        <v>22</v>
      </c>
      <c r="B28" s="34" t="s">
        <v>23</v>
      </c>
      <c r="C28" s="27">
        <f>C26/C27/12*1000</f>
        <v>64255.952380952382</v>
      </c>
      <c r="D28" s="27">
        <f>D26*1000/6/D27</f>
        <v>59666.666666666664</v>
      </c>
      <c r="E28" s="27">
        <f>E26*1000/6/E27</f>
        <v>59666.666666666664</v>
      </c>
      <c r="F28" s="27"/>
    </row>
    <row r="29" spans="1:11" ht="25.5">
      <c r="A29" s="5" t="s">
        <v>5</v>
      </c>
      <c r="B29" s="34" t="s">
        <v>2</v>
      </c>
      <c r="C29" s="50">
        <v>4700</v>
      </c>
      <c r="D29" s="50">
        <v>2518</v>
      </c>
      <c r="E29" s="50">
        <v>2517.8000000000002</v>
      </c>
      <c r="F29" s="50">
        <v>1325.6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1233</v>
      </c>
      <c r="D30" s="25">
        <v>924</v>
      </c>
      <c r="E30" s="25">
        <v>923.9</v>
      </c>
      <c r="F30" s="25">
        <v>634</v>
      </c>
      <c r="G30" s="74">
        <v>31.2</v>
      </c>
      <c r="H30" s="74">
        <v>26</v>
      </c>
      <c r="I30" s="76">
        <v>232.7</v>
      </c>
      <c r="J30" s="49">
        <v>0</v>
      </c>
      <c r="K30" s="49">
        <v>0</v>
      </c>
    </row>
    <row r="31" spans="1:11" ht="25.5">
      <c r="A31" s="12" t="s">
        <v>7</v>
      </c>
      <c r="B31" s="34" t="s">
        <v>2</v>
      </c>
      <c r="C31" s="25">
        <v>100</v>
      </c>
      <c r="D31" s="25">
        <v>0</v>
      </c>
      <c r="E31" s="25">
        <v>0</v>
      </c>
      <c r="F31" s="25">
        <v>0</v>
      </c>
      <c r="G31" s="74">
        <v>31.2</v>
      </c>
      <c r="H31" s="74">
        <v>215</v>
      </c>
      <c r="I31" s="76">
        <v>387.8</v>
      </c>
    </row>
    <row r="32" spans="1:11" ht="36.75">
      <c r="A32" s="12" t="s">
        <v>8</v>
      </c>
      <c r="B32" s="34" t="s">
        <v>2</v>
      </c>
      <c r="C32" s="25">
        <v>330</v>
      </c>
      <c r="D32" s="25">
        <v>291.10000000000002</v>
      </c>
      <c r="E32" s="25">
        <v>291.10000000000002</v>
      </c>
      <c r="F32" s="25">
        <v>291.10000000000002</v>
      </c>
    </row>
    <row r="33" spans="1:6" ht="55.5" customHeight="1">
      <c r="A33" s="12" t="s">
        <v>9</v>
      </c>
      <c r="B33" s="34" t="s">
        <v>2</v>
      </c>
      <c r="C33" s="25">
        <v>1200</v>
      </c>
      <c r="D33" s="25">
        <v>501</v>
      </c>
      <c r="E33" s="25">
        <v>500.8</v>
      </c>
      <c r="F33" s="25">
        <v>380.3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zoomScale="70" zoomScaleNormal="70" workbookViewId="0">
      <selection activeCell="E16" sqref="E16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3.7109375" style="29" customWidth="1"/>
    <col min="7" max="7" width="8.140625" style="29" customWidth="1"/>
    <col min="8" max="8" width="12" style="2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49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 t="s">
        <v>77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116</v>
      </c>
      <c r="D11" s="50">
        <v>116</v>
      </c>
      <c r="E11" s="50">
        <v>116</v>
      </c>
      <c r="F11" s="50"/>
    </row>
    <row r="12" spans="1:8" ht="25.5">
      <c r="A12" s="10" t="s">
        <v>20</v>
      </c>
      <c r="B12" s="34" t="s">
        <v>2</v>
      </c>
      <c r="C12" s="27">
        <f>(C13-C32)/C11</f>
        <v>1056.4137931034484</v>
      </c>
      <c r="D12" s="27">
        <f t="shared" ref="D12:E12" si="0">(D13-D32)/D11</f>
        <v>588.15344827586205</v>
      </c>
      <c r="E12" s="27">
        <f t="shared" si="0"/>
        <v>588.16982758620691</v>
      </c>
      <c r="F12" s="27"/>
    </row>
    <row r="13" spans="1:8" ht="25.5">
      <c r="A13" s="5" t="s">
        <v>102</v>
      </c>
      <c r="B13" s="34" t="s">
        <v>2</v>
      </c>
      <c r="C13" s="96">
        <f>C15+C29+C30+C31+C32+C33</f>
        <v>123300</v>
      </c>
      <c r="D13" s="96">
        <f>E13</f>
        <v>68857.8</v>
      </c>
      <c r="E13" s="96">
        <f>E15+E29+E30+E31+E32+E33</f>
        <v>68857.8</v>
      </c>
      <c r="F13" s="9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103</v>
      </c>
      <c r="B15" s="34" t="s">
        <v>2</v>
      </c>
      <c r="C15" s="95">
        <f>C17+C20+C23+C26</f>
        <v>99500</v>
      </c>
      <c r="D15" s="95">
        <f t="shared" ref="D15:F15" si="2">D17+D20+D23+D26</f>
        <v>56901</v>
      </c>
      <c r="E15" s="95">
        <f t="shared" si="2"/>
        <v>56900.5</v>
      </c>
      <c r="F15" s="95">
        <f t="shared" si="2"/>
        <v>32129.3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1" s="18" customFormat="1" ht="25.5">
      <c r="A17" s="20" t="s">
        <v>25</v>
      </c>
      <c r="B17" s="34" t="s">
        <v>2</v>
      </c>
      <c r="C17" s="48">
        <v>5850</v>
      </c>
      <c r="D17" s="48">
        <v>3682.5</v>
      </c>
      <c r="E17" s="48">
        <v>3682.4</v>
      </c>
      <c r="F17" s="48">
        <v>2725.9</v>
      </c>
      <c r="G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/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243750</v>
      </c>
      <c r="D19" s="27">
        <f>D17*1000/6/D18</f>
        <v>306875</v>
      </c>
      <c r="E19" s="27">
        <f>E17*1000/6/E18</f>
        <v>306866.66666666669</v>
      </c>
      <c r="F19" s="27"/>
      <c r="G19" s="29"/>
    </row>
    <row r="20" spans="1:11" s="18" customFormat="1" ht="25.5">
      <c r="A20" s="20" t="s">
        <v>26</v>
      </c>
      <c r="B20" s="34" t="s">
        <v>2</v>
      </c>
      <c r="C20" s="48">
        <v>74100</v>
      </c>
      <c r="D20" s="48">
        <v>42558</v>
      </c>
      <c r="E20" s="55">
        <v>42557.7</v>
      </c>
      <c r="F20" s="55">
        <v>24077.5</v>
      </c>
      <c r="G20" s="29"/>
    </row>
    <row r="21" spans="1:11">
      <c r="A21" s="10" t="s">
        <v>4</v>
      </c>
      <c r="B21" s="36" t="s">
        <v>3</v>
      </c>
      <c r="C21" s="26">
        <v>28</v>
      </c>
      <c r="D21" s="26">
        <v>28</v>
      </c>
      <c r="E21" s="26">
        <v>28</v>
      </c>
      <c r="F21" s="26"/>
    </row>
    <row r="22" spans="1:11" ht="21.95" customHeight="1">
      <c r="A22" s="10" t="s">
        <v>22</v>
      </c>
      <c r="B22" s="34" t="s">
        <v>23</v>
      </c>
      <c r="C22" s="27">
        <f>C20/C21/12*1000</f>
        <v>220535.71428571432</v>
      </c>
      <c r="D22" s="27">
        <f>D20*1000/6/D21</f>
        <v>253321.42857142858</v>
      </c>
      <c r="E22" s="27">
        <f>E20*1000/6/E21</f>
        <v>253319.64285714287</v>
      </c>
      <c r="F22" s="27"/>
    </row>
    <row r="23" spans="1:11" ht="39">
      <c r="A23" s="14" t="s">
        <v>21</v>
      </c>
      <c r="B23" s="34" t="s">
        <v>2</v>
      </c>
      <c r="C23" s="48">
        <v>4350</v>
      </c>
      <c r="D23" s="48">
        <v>3091</v>
      </c>
      <c r="E23" s="48">
        <v>3091</v>
      </c>
      <c r="F23" s="48">
        <v>2510.6</v>
      </c>
    </row>
    <row r="24" spans="1:11">
      <c r="A24" s="10" t="s">
        <v>4</v>
      </c>
      <c r="B24" s="36" t="s">
        <v>3</v>
      </c>
      <c r="C24" s="26">
        <v>2</v>
      </c>
      <c r="D24" s="26">
        <v>2</v>
      </c>
      <c r="E24" s="26">
        <v>2</v>
      </c>
      <c r="F24" s="26"/>
    </row>
    <row r="25" spans="1:11" ht="21.95" customHeight="1">
      <c r="A25" s="10" t="s">
        <v>22</v>
      </c>
      <c r="B25" s="34" t="s">
        <v>23</v>
      </c>
      <c r="C25" s="27">
        <f>C23/C24/12*1000</f>
        <v>181250</v>
      </c>
      <c r="D25" s="27">
        <f>D23*1000/6/D24</f>
        <v>257583.33333333334</v>
      </c>
      <c r="E25" s="27">
        <f>E23*1000/6/E24</f>
        <v>257583.33333333334</v>
      </c>
      <c r="F25" s="27"/>
    </row>
    <row r="26" spans="1:11" ht="25.5">
      <c r="A26" s="7" t="s">
        <v>19</v>
      </c>
      <c r="B26" s="34" t="s">
        <v>2</v>
      </c>
      <c r="C26" s="48">
        <v>15200</v>
      </c>
      <c r="D26" s="48">
        <v>7569.5</v>
      </c>
      <c r="E26" s="48">
        <v>7569.4</v>
      </c>
      <c r="F26" s="48">
        <v>2815.3</v>
      </c>
    </row>
    <row r="27" spans="1:11">
      <c r="A27" s="10" t="s">
        <v>4</v>
      </c>
      <c r="B27" s="36" t="s">
        <v>3</v>
      </c>
      <c r="C27" s="26">
        <v>17</v>
      </c>
      <c r="D27" s="26">
        <v>17</v>
      </c>
      <c r="E27" s="26">
        <v>17</v>
      </c>
      <c r="F27" s="26"/>
    </row>
    <row r="28" spans="1:11" ht="21.95" customHeight="1">
      <c r="A28" s="10" t="s">
        <v>22</v>
      </c>
      <c r="B28" s="34" t="s">
        <v>23</v>
      </c>
      <c r="C28" s="27">
        <f>C26/C27/12*1000</f>
        <v>74509.803921568629</v>
      </c>
      <c r="D28" s="27">
        <f>D26*1000/6/D27</f>
        <v>74210.784313725482</v>
      </c>
      <c r="E28" s="27">
        <f>E26*1000/6/E27</f>
        <v>74209.803921568629</v>
      </c>
      <c r="F28" s="27"/>
    </row>
    <row r="29" spans="1:11" ht="25.5">
      <c r="A29" s="5" t="s">
        <v>5</v>
      </c>
      <c r="B29" s="34" t="s">
        <v>2</v>
      </c>
      <c r="C29" s="50">
        <v>10500</v>
      </c>
      <c r="D29" s="50">
        <v>5943</v>
      </c>
      <c r="E29" s="50">
        <v>5942.3</v>
      </c>
      <c r="F29" s="50">
        <v>3329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10370</v>
      </c>
      <c r="D30" s="25">
        <v>4958</v>
      </c>
      <c r="E30" s="25">
        <v>4957.2</v>
      </c>
      <c r="F30" s="25">
        <v>2862.5</v>
      </c>
      <c r="G30" s="78">
        <v>62.7</v>
      </c>
      <c r="H30" s="78">
        <v>127.8</v>
      </c>
      <c r="I30" s="79">
        <v>1904.2</v>
      </c>
      <c r="J30" s="54">
        <v>0</v>
      </c>
      <c r="K30" s="54">
        <v>0</v>
      </c>
    </row>
    <row r="31" spans="1:11" ht="25.5">
      <c r="A31" s="12" t="s">
        <v>7</v>
      </c>
      <c r="B31" s="34" t="s">
        <v>2</v>
      </c>
      <c r="C31" s="25">
        <v>100</v>
      </c>
      <c r="D31" s="25">
        <v>0</v>
      </c>
      <c r="E31" s="25">
        <v>0</v>
      </c>
      <c r="F31" s="25">
        <v>0</v>
      </c>
      <c r="G31" s="74">
        <v>62.7</v>
      </c>
      <c r="H31" s="76">
        <v>19.3</v>
      </c>
      <c r="I31" s="76">
        <v>2780.5</v>
      </c>
    </row>
    <row r="32" spans="1:11" ht="36.75">
      <c r="A32" s="12" t="s">
        <v>8</v>
      </c>
      <c r="B32" s="34" t="s">
        <v>2</v>
      </c>
      <c r="C32" s="25">
        <v>756</v>
      </c>
      <c r="D32" s="25">
        <v>632</v>
      </c>
      <c r="E32" s="25">
        <v>630.1</v>
      </c>
      <c r="F32" s="25">
        <v>630.1</v>
      </c>
    </row>
    <row r="33" spans="1:6" ht="52.5" customHeight="1">
      <c r="A33" s="12" t="s">
        <v>9</v>
      </c>
      <c r="B33" s="34" t="s">
        <v>2</v>
      </c>
      <c r="C33" s="25">
        <v>2074</v>
      </c>
      <c r="D33" s="25">
        <v>428</v>
      </c>
      <c r="E33" s="25">
        <v>427.7</v>
      </c>
      <c r="F33" s="25">
        <v>250.9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7" zoomScale="80" zoomScaleNormal="80" workbookViewId="0">
      <selection activeCell="P32" sqref="P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50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 t="s">
        <v>77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5</v>
      </c>
      <c r="D11" s="50">
        <v>5</v>
      </c>
      <c r="E11" s="50">
        <v>5</v>
      </c>
      <c r="F11" s="50"/>
    </row>
    <row r="12" spans="1:8" ht="25.5">
      <c r="A12" s="10" t="s">
        <v>20</v>
      </c>
      <c r="B12" s="34" t="s">
        <v>2</v>
      </c>
      <c r="C12" s="25">
        <f>(C13-C32)/C11</f>
        <v>3522</v>
      </c>
      <c r="D12" s="25">
        <f t="shared" ref="D12:E12" si="0">(D13-D32)/D11</f>
        <v>1954.72</v>
      </c>
      <c r="E12" s="25">
        <f t="shared" si="0"/>
        <v>1954.72</v>
      </c>
      <c r="F12" s="25"/>
    </row>
    <row r="13" spans="1:8" ht="25.5">
      <c r="A13" s="5" t="s">
        <v>100</v>
      </c>
      <c r="B13" s="34" t="s">
        <v>2</v>
      </c>
      <c r="C13" s="96">
        <f>C15+C29+C30+C31+C32+C33</f>
        <v>17940</v>
      </c>
      <c r="D13" s="96">
        <f>E13</f>
        <v>9773.6</v>
      </c>
      <c r="E13" s="96">
        <f>E15+E29+E30+E31+E32+E33</f>
        <v>9773.6</v>
      </c>
      <c r="F13" s="5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101</v>
      </c>
      <c r="B15" s="34" t="s">
        <v>2</v>
      </c>
      <c r="C15" s="95">
        <f t="shared" ref="C15:F15" si="2">C17+C20+C23+C26</f>
        <v>10300</v>
      </c>
      <c r="D15" s="95">
        <f t="shared" si="2"/>
        <v>6013.2</v>
      </c>
      <c r="E15" s="95">
        <f t="shared" si="2"/>
        <v>6012.7</v>
      </c>
      <c r="F15" s="95">
        <f t="shared" si="2"/>
        <v>3455.8</v>
      </c>
      <c r="G15" s="29" t="s">
        <v>27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2" s="18" customFormat="1" ht="25.5">
      <c r="A17" s="20" t="s">
        <v>25</v>
      </c>
      <c r="B17" s="34" t="s">
        <v>2</v>
      </c>
      <c r="C17" s="48">
        <v>0</v>
      </c>
      <c r="D17" s="48">
        <v>0</v>
      </c>
      <c r="E17" s="48">
        <v>0</v>
      </c>
      <c r="F17" s="48">
        <v>0</v>
      </c>
      <c r="G17" s="29"/>
    </row>
    <row r="18" spans="1:12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6"/>
      <c r="G18" s="29"/>
    </row>
    <row r="19" spans="1:12" s="18" customFormat="1" ht="21.95" customHeight="1">
      <c r="A19" s="21" t="s">
        <v>22</v>
      </c>
      <c r="B19" s="34" t="s">
        <v>23</v>
      </c>
      <c r="C19" s="27">
        <v>0</v>
      </c>
      <c r="D19" s="27">
        <v>0</v>
      </c>
      <c r="E19" s="27">
        <v>0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8">
        <v>4300</v>
      </c>
      <c r="D20" s="48">
        <v>2522</v>
      </c>
      <c r="E20" s="55">
        <v>2521.5</v>
      </c>
      <c r="F20" s="55">
        <v>1456</v>
      </c>
      <c r="G20" s="29"/>
    </row>
    <row r="21" spans="1:12">
      <c r="A21" s="10" t="s">
        <v>4</v>
      </c>
      <c r="B21" s="36" t="s">
        <v>3</v>
      </c>
      <c r="C21" s="26">
        <v>5</v>
      </c>
      <c r="D21" s="26">
        <v>5</v>
      </c>
      <c r="E21" s="26">
        <v>5</v>
      </c>
      <c r="F21" s="26"/>
    </row>
    <row r="22" spans="1:12" ht="21.95" customHeight="1">
      <c r="A22" s="10" t="s">
        <v>22</v>
      </c>
      <c r="B22" s="34" t="s">
        <v>23</v>
      </c>
      <c r="C22" s="27">
        <f>C20/C21/12*1000</f>
        <v>71666.666666666672</v>
      </c>
      <c r="D22" s="27">
        <f>D20*1000/6/D21</f>
        <v>84066.666666666657</v>
      </c>
      <c r="E22" s="27">
        <f>E20*1000/6/E21</f>
        <v>84050</v>
      </c>
      <c r="F22" s="27"/>
    </row>
    <row r="23" spans="1:12" ht="39">
      <c r="A23" s="14" t="s">
        <v>21</v>
      </c>
      <c r="B23" s="34" t="s">
        <v>2</v>
      </c>
      <c r="C23" s="48">
        <v>800</v>
      </c>
      <c r="D23" s="48">
        <v>681.1</v>
      </c>
      <c r="E23" s="48">
        <v>681.1</v>
      </c>
      <c r="F23" s="48">
        <v>482.3</v>
      </c>
    </row>
    <row r="24" spans="1:12">
      <c r="A24" s="10" t="s">
        <v>4</v>
      </c>
      <c r="B24" s="36" t="s">
        <v>3</v>
      </c>
      <c r="C24" s="26">
        <v>1</v>
      </c>
      <c r="D24" s="26">
        <v>1</v>
      </c>
      <c r="E24" s="26">
        <v>1</v>
      </c>
      <c r="F24" s="26"/>
    </row>
    <row r="25" spans="1:12" ht="21.95" customHeight="1">
      <c r="A25" s="10" t="s">
        <v>22</v>
      </c>
      <c r="B25" s="34" t="s">
        <v>23</v>
      </c>
      <c r="C25" s="27">
        <f>C23/C24/12*1000</f>
        <v>66666.666666666672</v>
      </c>
      <c r="D25" s="27">
        <f>D23*1000/6/D24</f>
        <v>113516.66666666667</v>
      </c>
      <c r="E25" s="27">
        <f>E23*1000/6/E24</f>
        <v>113516.66666666667</v>
      </c>
      <c r="F25" s="27"/>
    </row>
    <row r="26" spans="1:12" ht="25.5">
      <c r="A26" s="7" t="s">
        <v>19</v>
      </c>
      <c r="B26" s="34" t="s">
        <v>2</v>
      </c>
      <c r="C26" s="48">
        <v>5200</v>
      </c>
      <c r="D26" s="48">
        <v>2810.1</v>
      </c>
      <c r="E26" s="48">
        <v>2810.1</v>
      </c>
      <c r="F26" s="48">
        <v>1517.5</v>
      </c>
    </row>
    <row r="27" spans="1:12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  <c r="F27" s="26"/>
    </row>
    <row r="28" spans="1:12" ht="21.95" customHeight="1">
      <c r="A28" s="10" t="s">
        <v>22</v>
      </c>
      <c r="B28" s="34" t="s">
        <v>23</v>
      </c>
      <c r="C28" s="27">
        <f>C26/C27/12*1000</f>
        <v>72222.222222222219</v>
      </c>
      <c r="D28" s="27">
        <f>D26*1000/6/D27</f>
        <v>78058.333333333328</v>
      </c>
      <c r="E28" s="27">
        <f>E26*1000/6/E27</f>
        <v>78058.333333333328</v>
      </c>
      <c r="F28" s="27"/>
    </row>
    <row r="29" spans="1:12" ht="25.5">
      <c r="A29" s="5" t="s">
        <v>5</v>
      </c>
      <c r="B29" s="34" t="s">
        <v>2</v>
      </c>
      <c r="C29" s="50">
        <v>660</v>
      </c>
      <c r="D29" s="50">
        <v>269.60000000000002</v>
      </c>
      <c r="E29" s="50">
        <v>985.6</v>
      </c>
      <c r="F29" s="50">
        <v>358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6000</v>
      </c>
      <c r="D30" s="25">
        <v>2623.6</v>
      </c>
      <c r="E30" s="25">
        <v>2623.6</v>
      </c>
      <c r="F30" s="25">
        <v>1278.9000000000001</v>
      </c>
      <c r="G30" s="53">
        <v>31.2</v>
      </c>
      <c r="H30" s="53">
        <v>68.900000000000006</v>
      </c>
      <c r="I30" s="54">
        <v>1244.5999999999999</v>
      </c>
      <c r="J30" s="54">
        <v>0</v>
      </c>
      <c r="K30" s="54">
        <v>0</v>
      </c>
      <c r="L30" s="2" t="s">
        <v>83</v>
      </c>
    </row>
    <row r="31" spans="1:12" ht="25.5">
      <c r="A31" s="12" t="s">
        <v>7</v>
      </c>
      <c r="B31" s="34" t="s">
        <v>2</v>
      </c>
      <c r="C31" s="25">
        <v>50</v>
      </c>
      <c r="D31" s="25">
        <v>0</v>
      </c>
      <c r="E31" s="25">
        <v>0</v>
      </c>
      <c r="F31" s="25"/>
      <c r="G31" s="74">
        <v>31.2</v>
      </c>
      <c r="H31" s="76">
        <v>20.6</v>
      </c>
      <c r="I31" s="76">
        <v>1227.0999999999999</v>
      </c>
      <c r="L31" s="2" t="s">
        <v>72</v>
      </c>
    </row>
    <row r="32" spans="1:12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  <c r="F32" s="25">
        <v>0</v>
      </c>
    </row>
    <row r="33" spans="1:6" ht="52.5" customHeight="1">
      <c r="A33" s="12" t="s">
        <v>9</v>
      </c>
      <c r="B33" s="34" t="s">
        <v>2</v>
      </c>
      <c r="C33" s="25">
        <v>600</v>
      </c>
      <c r="D33" s="25">
        <v>151.69999999999999</v>
      </c>
      <c r="E33" s="25">
        <v>151.69999999999999</v>
      </c>
      <c r="F33" s="25">
        <v>85.9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zoomScale="64" zoomScaleNormal="64" workbookViewId="0">
      <selection activeCell="A17" sqref="A17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.42578125" style="29" customWidth="1"/>
    <col min="8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51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26" t="s">
        <v>77</v>
      </c>
      <c r="G9" s="26"/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  <c r="G10" s="26"/>
    </row>
    <row r="11" spans="1:8">
      <c r="A11" s="5" t="s">
        <v>18</v>
      </c>
      <c r="B11" s="34" t="s">
        <v>10</v>
      </c>
      <c r="C11" s="50">
        <v>185</v>
      </c>
      <c r="D11" s="50">
        <v>185</v>
      </c>
      <c r="E11" s="50">
        <v>185</v>
      </c>
      <c r="F11" s="50"/>
      <c r="G11" s="26"/>
    </row>
    <row r="12" spans="1:8" ht="25.5">
      <c r="A12" s="10" t="s">
        <v>20</v>
      </c>
      <c r="B12" s="34" t="s">
        <v>2</v>
      </c>
      <c r="C12" s="27">
        <f>(C13-C32)/C11</f>
        <v>738.59459459459458</v>
      </c>
      <c r="D12" s="27">
        <f t="shared" ref="D12:E12" si="0">(D13-D32)/D11</f>
        <v>412.97297297297297</v>
      </c>
      <c r="E12" s="27">
        <f t="shared" si="0"/>
        <v>412.95567567567576</v>
      </c>
      <c r="F12" s="27"/>
      <c r="G12" s="26"/>
    </row>
    <row r="13" spans="1:8" ht="25.5">
      <c r="A13" s="5" t="s">
        <v>98</v>
      </c>
      <c r="B13" s="34" t="s">
        <v>2</v>
      </c>
      <c r="C13" s="96">
        <f>C15+C29+C30+C31+C32+C33</f>
        <v>137400</v>
      </c>
      <c r="D13" s="96">
        <f>D15+D29+D30+D31+D32+D33</f>
        <v>76983</v>
      </c>
      <c r="E13" s="96">
        <f>E15+E29+E30+E31+E32+E33</f>
        <v>76978.900000000023</v>
      </c>
      <c r="F13" s="50"/>
      <c r="G13" s="26"/>
      <c r="H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26"/>
      <c r="H14" s="31"/>
    </row>
    <row r="15" spans="1:8" ht="25.5">
      <c r="A15" s="5" t="s">
        <v>99</v>
      </c>
      <c r="B15" s="34" t="s">
        <v>2</v>
      </c>
      <c r="C15" s="95">
        <f>C17+C20+C23+C26</f>
        <v>98800</v>
      </c>
      <c r="D15" s="95">
        <f t="shared" ref="D15:F15" si="2">D17+D20+D23+D26</f>
        <v>59969</v>
      </c>
      <c r="E15" s="95">
        <f>E17+E20+E23+E26</f>
        <v>59967.000000000007</v>
      </c>
      <c r="F15" s="95">
        <f t="shared" si="2"/>
        <v>35572.6</v>
      </c>
      <c r="G15" s="26"/>
    </row>
    <row r="16" spans="1:8">
      <c r="A16" s="8" t="s">
        <v>1</v>
      </c>
      <c r="B16" s="35"/>
      <c r="C16" s="26"/>
      <c r="D16" s="26"/>
      <c r="E16" s="26"/>
      <c r="F16" s="26"/>
      <c r="G16" s="26"/>
    </row>
    <row r="17" spans="1:11" s="18" customFormat="1" ht="25.5">
      <c r="A17" s="20" t="s">
        <v>25</v>
      </c>
      <c r="B17" s="34" t="s">
        <v>2</v>
      </c>
      <c r="C17" s="48">
        <v>5700</v>
      </c>
      <c r="D17" s="48">
        <v>3280</v>
      </c>
      <c r="E17" s="48">
        <v>3279.4</v>
      </c>
      <c r="F17" s="48">
        <v>1874.1</v>
      </c>
      <c r="G17" s="26"/>
      <c r="H17" s="29"/>
    </row>
    <row r="18" spans="1:11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26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D17*1000/6/D18</f>
        <v>182222.22222222222</v>
      </c>
      <c r="E19" s="27">
        <f>E17*1000/6/E18</f>
        <v>182188.88888888888</v>
      </c>
      <c r="F19" s="27"/>
      <c r="G19" s="26"/>
      <c r="H19" s="29"/>
    </row>
    <row r="20" spans="1:11" s="18" customFormat="1" ht="25.5">
      <c r="A20" s="20" t="s">
        <v>26</v>
      </c>
      <c r="B20" s="34" t="s">
        <v>2</v>
      </c>
      <c r="C20" s="48">
        <v>72000</v>
      </c>
      <c r="D20" s="48">
        <v>49671</v>
      </c>
      <c r="E20" s="55">
        <v>49670.400000000001</v>
      </c>
      <c r="F20" s="55">
        <v>30224</v>
      </c>
      <c r="G20" s="26"/>
      <c r="H20" s="29"/>
    </row>
    <row r="21" spans="1:11">
      <c r="A21" s="10" t="s">
        <v>4</v>
      </c>
      <c r="B21" s="36" t="s">
        <v>3</v>
      </c>
      <c r="C21" s="26">
        <v>31</v>
      </c>
      <c r="D21" s="26">
        <v>31</v>
      </c>
      <c r="E21" s="26">
        <v>31</v>
      </c>
      <c r="F21" s="26"/>
      <c r="G21" s="26"/>
    </row>
    <row r="22" spans="1:11" ht="21.95" customHeight="1">
      <c r="A22" s="10" t="s">
        <v>22</v>
      </c>
      <c r="B22" s="34" t="s">
        <v>23</v>
      </c>
      <c r="C22" s="27">
        <f>C20/C21/12*1000</f>
        <v>193548.38709677418</v>
      </c>
      <c r="D22" s="27">
        <f>D20*1000/6/D21</f>
        <v>267048.38709677418</v>
      </c>
      <c r="E22" s="27">
        <f>E20*1000/6/E21</f>
        <v>267045.16129032261</v>
      </c>
      <c r="F22" s="27"/>
      <c r="G22" s="26"/>
    </row>
    <row r="23" spans="1:11" ht="39">
      <c r="A23" s="14" t="s">
        <v>21</v>
      </c>
      <c r="B23" s="34" t="s">
        <v>2</v>
      </c>
      <c r="C23" s="48">
        <v>6600</v>
      </c>
      <c r="D23" s="48">
        <v>3415</v>
      </c>
      <c r="E23" s="48">
        <v>3414.8</v>
      </c>
      <c r="F23" s="48">
        <v>1784.4</v>
      </c>
      <c r="G23" s="26"/>
    </row>
    <row r="24" spans="1:11">
      <c r="A24" s="10" t="s">
        <v>4</v>
      </c>
      <c r="B24" s="36" t="s">
        <v>3</v>
      </c>
      <c r="C24" s="26">
        <v>7</v>
      </c>
      <c r="D24" s="26">
        <v>7</v>
      </c>
      <c r="E24" s="26">
        <v>7</v>
      </c>
      <c r="F24" s="26"/>
      <c r="G24" s="26"/>
    </row>
    <row r="25" spans="1:11" ht="21.95" customHeight="1">
      <c r="A25" s="10" t="s">
        <v>22</v>
      </c>
      <c r="B25" s="34" t="s">
        <v>23</v>
      </c>
      <c r="C25" s="27">
        <f>C23/C24/12*1000</f>
        <v>78571.428571428565</v>
      </c>
      <c r="D25" s="27">
        <f>D23*1000/6/D24</f>
        <v>81309.523809523802</v>
      </c>
      <c r="E25" s="27">
        <f>E23*1000/6/E24</f>
        <v>81304.761904761908</v>
      </c>
      <c r="F25" s="27"/>
      <c r="G25" s="26"/>
    </row>
    <row r="26" spans="1:11" ht="25.5">
      <c r="A26" s="7" t="s">
        <v>19</v>
      </c>
      <c r="B26" s="34" t="s">
        <v>2</v>
      </c>
      <c r="C26" s="48">
        <v>14500</v>
      </c>
      <c r="D26" s="48">
        <v>3603</v>
      </c>
      <c r="E26" s="48">
        <v>3602.4</v>
      </c>
      <c r="F26" s="48">
        <v>1690.1</v>
      </c>
      <c r="G26" s="26"/>
    </row>
    <row r="27" spans="1:11">
      <c r="A27" s="10" t="s">
        <v>4</v>
      </c>
      <c r="B27" s="36" t="s">
        <v>3</v>
      </c>
      <c r="C27" s="26">
        <v>11</v>
      </c>
      <c r="D27" s="26">
        <v>11</v>
      </c>
      <c r="E27" s="26">
        <v>11</v>
      </c>
      <c r="F27" s="26"/>
      <c r="G27" s="26"/>
      <c r="H27" s="29" t="s">
        <v>27</v>
      </c>
    </row>
    <row r="28" spans="1:11" ht="21.95" customHeight="1">
      <c r="A28" s="10" t="s">
        <v>22</v>
      </c>
      <c r="B28" s="34" t="s">
        <v>23</v>
      </c>
      <c r="C28" s="27">
        <f>C26/C27/12*1000</f>
        <v>109848.48484848486</v>
      </c>
      <c r="D28" s="27">
        <f>D26*1000/6/D27</f>
        <v>54590.909090909088</v>
      </c>
      <c r="E28" s="27">
        <f>E26*1000/6/E27</f>
        <v>54581.818181818184</v>
      </c>
      <c r="F28" s="27"/>
      <c r="G28" s="26"/>
    </row>
    <row r="29" spans="1:11" ht="25.5">
      <c r="A29" s="5" t="s">
        <v>5</v>
      </c>
      <c r="B29" s="34" t="s">
        <v>2</v>
      </c>
      <c r="C29" s="50">
        <v>10300</v>
      </c>
      <c r="D29" s="50">
        <v>6259</v>
      </c>
      <c r="E29" s="50">
        <v>6258.2</v>
      </c>
      <c r="F29" s="50">
        <v>3684.9</v>
      </c>
      <c r="G29" s="61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21700</v>
      </c>
      <c r="D30" s="25">
        <v>6103</v>
      </c>
      <c r="E30" s="25">
        <v>6102.8</v>
      </c>
      <c r="F30" s="25">
        <v>2367</v>
      </c>
      <c r="G30" s="68">
        <v>142.69999999999999</v>
      </c>
      <c r="H30" s="53">
        <v>645.9</v>
      </c>
      <c r="I30" s="54">
        <v>2947.2</v>
      </c>
      <c r="J30" s="54">
        <v>0</v>
      </c>
      <c r="K30" s="54">
        <v>0</v>
      </c>
    </row>
    <row r="31" spans="1:11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  <c r="F31" s="25">
        <v>0</v>
      </c>
      <c r="G31" s="61">
        <v>142.69999999999999</v>
      </c>
      <c r="H31" s="44">
        <v>83.3</v>
      </c>
      <c r="I31" s="49">
        <v>2141</v>
      </c>
      <c r="J31" s="49"/>
    </row>
    <row r="32" spans="1:11" ht="36.75">
      <c r="A32" s="12" t="s">
        <v>8</v>
      </c>
      <c r="B32" s="34" t="s">
        <v>2</v>
      </c>
      <c r="C32" s="25">
        <v>760</v>
      </c>
      <c r="D32" s="25">
        <v>583</v>
      </c>
      <c r="E32" s="25">
        <v>582.1</v>
      </c>
      <c r="F32" s="25">
        <v>582.1</v>
      </c>
      <c r="G32" s="26"/>
    </row>
    <row r="33" spans="1:7" ht="52.5" customHeight="1">
      <c r="A33" s="12" t="s">
        <v>9</v>
      </c>
      <c r="B33" s="34" t="s">
        <v>2</v>
      </c>
      <c r="C33" s="25">
        <v>5540</v>
      </c>
      <c r="D33" s="25">
        <v>4069</v>
      </c>
      <c r="E33" s="25">
        <v>4068.8</v>
      </c>
      <c r="F33" s="25">
        <v>1492.3</v>
      </c>
      <c r="G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2" zoomScale="90" zoomScaleNormal="90" workbookViewId="0">
      <selection activeCell="M23" sqref="M2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5.7109375" style="29" customWidth="1"/>
    <col min="8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52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58</v>
      </c>
      <c r="D9" s="107"/>
      <c r="E9" s="107"/>
      <c r="F9" s="26" t="s">
        <v>74</v>
      </c>
      <c r="G9" s="26"/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  <c r="G10" s="26"/>
    </row>
    <row r="11" spans="1:8">
      <c r="A11" s="5" t="s">
        <v>18</v>
      </c>
      <c r="B11" s="34" t="s">
        <v>10</v>
      </c>
      <c r="C11" s="50">
        <v>9</v>
      </c>
      <c r="D11" s="50">
        <v>9</v>
      </c>
      <c r="E11" s="50">
        <v>9</v>
      </c>
      <c r="F11" s="50"/>
      <c r="G11" s="26"/>
    </row>
    <row r="12" spans="1:8" ht="25.5">
      <c r="A12" s="10" t="s">
        <v>20</v>
      </c>
      <c r="B12" s="34" t="s">
        <v>2</v>
      </c>
      <c r="C12" s="27">
        <f>(C13-C32)/C11</f>
        <v>2896.6666666666665</v>
      </c>
      <c r="D12" s="27">
        <f t="shared" ref="D12:E12" si="0">(D13-D32)/D11</f>
        <v>1290.4444444444443</v>
      </c>
      <c r="E12" s="27">
        <f t="shared" si="0"/>
        <v>1290.1777777777777</v>
      </c>
      <c r="F12" s="27"/>
      <c r="G12" s="26"/>
    </row>
    <row r="13" spans="1:8" ht="25.5">
      <c r="A13" s="5" t="s">
        <v>96</v>
      </c>
      <c r="B13" s="34" t="s">
        <v>2</v>
      </c>
      <c r="C13" s="96">
        <f>C15+C29+C30+C31+C32+C33</f>
        <v>26400</v>
      </c>
      <c r="D13" s="96">
        <f>D15+D29+D30+D31+D32+D33</f>
        <v>11629</v>
      </c>
      <c r="E13" s="96">
        <f>E15+E29+E30+E31+E32+E33</f>
        <v>11626.399999999998</v>
      </c>
      <c r="F13" s="96"/>
      <c r="G13" s="2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26"/>
      <c r="H14" s="31"/>
    </row>
    <row r="15" spans="1:8" ht="25.5">
      <c r="A15" s="5" t="s">
        <v>97</v>
      </c>
      <c r="B15" s="34" t="s">
        <v>2</v>
      </c>
      <c r="C15" s="95">
        <f>C17+C20+C23+C26</f>
        <v>13000</v>
      </c>
      <c r="D15" s="95">
        <f t="shared" ref="D15:F15" si="2">D17+D20+D23+D26</f>
        <v>6703</v>
      </c>
      <c r="E15" s="95">
        <f t="shared" si="2"/>
        <v>6701.2999999999993</v>
      </c>
      <c r="F15" s="95">
        <f t="shared" si="2"/>
        <v>3480.1000000000004</v>
      </c>
      <c r="G15" s="43"/>
    </row>
    <row r="16" spans="1:8">
      <c r="A16" s="8" t="s">
        <v>1</v>
      </c>
      <c r="B16" s="35"/>
      <c r="C16" s="27"/>
      <c r="D16" s="27"/>
      <c r="E16" s="27"/>
      <c r="F16" s="27"/>
      <c r="G16" s="26"/>
    </row>
    <row r="17" spans="1:11" s="18" customFormat="1" ht="25.5">
      <c r="A17" s="20" t="s">
        <v>25</v>
      </c>
      <c r="B17" s="34" t="s">
        <v>2</v>
      </c>
      <c r="C17" s="43">
        <v>0</v>
      </c>
      <c r="D17" s="43">
        <v>0</v>
      </c>
      <c r="E17" s="43">
        <v>0</v>
      </c>
      <c r="F17" s="43"/>
      <c r="G17" s="26"/>
      <c r="H17" s="29"/>
    </row>
    <row r="18" spans="1:11" s="18" customFormat="1">
      <c r="A18" s="21" t="s">
        <v>4</v>
      </c>
      <c r="B18" s="36" t="s">
        <v>3</v>
      </c>
      <c r="C18" s="28"/>
      <c r="D18" s="28"/>
      <c r="E18" s="28"/>
      <c r="F18" s="28"/>
      <c r="G18" s="26"/>
      <c r="H18" s="29"/>
    </row>
    <row r="19" spans="1:11" s="18" customFormat="1" ht="21.95" customHeight="1">
      <c r="A19" s="21" t="s">
        <v>22</v>
      </c>
      <c r="B19" s="34" t="s">
        <v>23</v>
      </c>
      <c r="C19" s="27"/>
      <c r="D19" s="27"/>
      <c r="E19" s="27"/>
      <c r="F19" s="27"/>
      <c r="G19" s="26"/>
      <c r="H19" s="29"/>
    </row>
    <row r="20" spans="1:11" s="18" customFormat="1" ht="25.5">
      <c r="A20" s="20" t="s">
        <v>26</v>
      </c>
      <c r="B20" s="34" t="s">
        <v>2</v>
      </c>
      <c r="C20" s="43">
        <v>5500</v>
      </c>
      <c r="D20" s="43">
        <v>2806</v>
      </c>
      <c r="E20" s="43">
        <v>2805.1</v>
      </c>
      <c r="F20" s="43">
        <v>1442.4</v>
      </c>
      <c r="G20" s="26"/>
      <c r="H20" s="29"/>
    </row>
    <row r="21" spans="1:11">
      <c r="A21" s="10" t="s">
        <v>4</v>
      </c>
      <c r="B21" s="36" t="s">
        <v>3</v>
      </c>
      <c r="C21" s="28">
        <v>2</v>
      </c>
      <c r="D21" s="28">
        <v>2</v>
      </c>
      <c r="E21" s="28">
        <v>2</v>
      </c>
      <c r="F21" s="28">
        <v>2</v>
      </c>
      <c r="G21" s="26"/>
    </row>
    <row r="22" spans="1:11" ht="21.95" customHeight="1">
      <c r="A22" s="10" t="s">
        <v>22</v>
      </c>
      <c r="B22" s="34" t="s">
        <v>23</v>
      </c>
      <c r="C22" s="27">
        <f>C20/C21/12*1000</f>
        <v>229166.66666666666</v>
      </c>
      <c r="D22" s="27">
        <f>D20*1000/6/D21</f>
        <v>233833.33333333334</v>
      </c>
      <c r="E22" s="27">
        <f>E20*1000/6/E21</f>
        <v>233758.33333333334</v>
      </c>
      <c r="F22" s="27"/>
      <c r="G22" s="26"/>
    </row>
    <row r="23" spans="1:11" ht="39">
      <c r="A23" s="14" t="s">
        <v>21</v>
      </c>
      <c r="B23" s="34" t="s">
        <v>2</v>
      </c>
      <c r="C23" s="43">
        <v>1200</v>
      </c>
      <c r="D23" s="43">
        <v>947</v>
      </c>
      <c r="E23" s="43">
        <v>946.5</v>
      </c>
      <c r="F23" s="43">
        <v>655.5</v>
      </c>
      <c r="G23" s="26"/>
    </row>
    <row r="24" spans="1:11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  <c r="F24" s="28">
        <v>1</v>
      </c>
      <c r="G24" s="26"/>
    </row>
    <row r="25" spans="1:11" ht="21.95" customHeight="1">
      <c r="A25" s="10" t="s">
        <v>22</v>
      </c>
      <c r="B25" s="34" t="s">
        <v>23</v>
      </c>
      <c r="C25" s="27">
        <f>C23/C24/12*1000</f>
        <v>100000</v>
      </c>
      <c r="D25" s="27">
        <f>D23*1000/6/D24</f>
        <v>157833.33333333334</v>
      </c>
      <c r="E25" s="27">
        <f>E23*1000/6/E24</f>
        <v>157750</v>
      </c>
      <c r="F25" s="27"/>
      <c r="G25" s="26"/>
    </row>
    <row r="26" spans="1:11" ht="25.5">
      <c r="A26" s="7" t="s">
        <v>19</v>
      </c>
      <c r="B26" s="34" t="s">
        <v>2</v>
      </c>
      <c r="C26" s="43">
        <v>6300</v>
      </c>
      <c r="D26" s="43">
        <v>2950</v>
      </c>
      <c r="E26" s="43">
        <v>2949.7</v>
      </c>
      <c r="F26" s="43">
        <v>1382.2</v>
      </c>
      <c r="G26" s="26"/>
    </row>
    <row r="27" spans="1:11">
      <c r="A27" s="10" t="s">
        <v>4</v>
      </c>
      <c r="B27" s="36" t="s">
        <v>3</v>
      </c>
      <c r="C27" s="28">
        <v>8</v>
      </c>
      <c r="D27" s="28">
        <v>8</v>
      </c>
      <c r="E27" s="28">
        <v>8</v>
      </c>
      <c r="F27" s="28">
        <v>8</v>
      </c>
      <c r="G27" s="26"/>
    </row>
    <row r="28" spans="1:11" ht="21.95" customHeight="1">
      <c r="A28" s="10" t="s">
        <v>22</v>
      </c>
      <c r="B28" s="34" t="s">
        <v>23</v>
      </c>
      <c r="C28" s="27">
        <f>C26/C27/12*1000</f>
        <v>65625</v>
      </c>
      <c r="D28" s="27">
        <f>D26*1000/6/D27</f>
        <v>61458.333333333336</v>
      </c>
      <c r="E28" s="27">
        <f>E26*1000/6/E27</f>
        <v>61452.083333333336</v>
      </c>
      <c r="F28" s="27"/>
      <c r="G28" s="26"/>
    </row>
    <row r="29" spans="1:11" ht="25.5">
      <c r="A29" s="5" t="s">
        <v>5</v>
      </c>
      <c r="B29" s="34" t="s">
        <v>2</v>
      </c>
      <c r="C29" s="50">
        <v>1360</v>
      </c>
      <c r="D29" s="50">
        <v>716</v>
      </c>
      <c r="E29" s="50">
        <v>715.9</v>
      </c>
      <c r="F29" s="50">
        <v>376</v>
      </c>
      <c r="G29" s="84" t="s">
        <v>59</v>
      </c>
      <c r="H29" s="85" t="s">
        <v>67</v>
      </c>
      <c r="I29" s="85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11140</v>
      </c>
      <c r="D30" s="25">
        <v>3955</v>
      </c>
      <c r="E30" s="25">
        <v>3954.5</v>
      </c>
      <c r="F30" s="25">
        <v>1080.8</v>
      </c>
      <c r="G30" s="86">
        <v>14</v>
      </c>
      <c r="H30" s="87">
        <v>151.69999999999999</v>
      </c>
      <c r="I30" s="87">
        <v>2708</v>
      </c>
      <c r="J30" s="54">
        <v>0</v>
      </c>
      <c r="K30" s="54">
        <v>0</v>
      </c>
    </row>
    <row r="31" spans="1:11" ht="25.5">
      <c r="A31" s="12" t="s">
        <v>7</v>
      </c>
      <c r="B31" s="34" t="s">
        <v>2</v>
      </c>
      <c r="C31" s="25">
        <v>50</v>
      </c>
      <c r="D31" s="25">
        <v>0</v>
      </c>
      <c r="E31" s="25">
        <v>0</v>
      </c>
      <c r="F31" s="25"/>
      <c r="G31" s="88">
        <v>14</v>
      </c>
      <c r="H31" s="89">
        <v>506</v>
      </c>
      <c r="I31" s="89">
        <v>560.79999999999995</v>
      </c>
    </row>
    <row r="32" spans="1:11" ht="36.75">
      <c r="A32" s="12" t="s">
        <v>8</v>
      </c>
      <c r="B32" s="34" t="s">
        <v>2</v>
      </c>
      <c r="C32" s="25">
        <v>330</v>
      </c>
      <c r="D32" s="25">
        <v>15</v>
      </c>
      <c r="E32" s="25">
        <v>14.8</v>
      </c>
      <c r="F32" s="25">
        <v>14.8</v>
      </c>
      <c r="G32" s="26"/>
    </row>
    <row r="33" spans="1:7" ht="51.75" customHeight="1">
      <c r="A33" s="12" t="s">
        <v>9</v>
      </c>
      <c r="B33" s="34" t="s">
        <v>2</v>
      </c>
      <c r="C33" s="25">
        <v>520</v>
      </c>
      <c r="D33" s="25">
        <v>240</v>
      </c>
      <c r="E33" s="25">
        <v>239.9</v>
      </c>
      <c r="F33" s="25">
        <v>124.7</v>
      </c>
      <c r="G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2" zoomScale="80" zoomScaleNormal="80" workbookViewId="0">
      <selection activeCell="E20" sqref="E20:F2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79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53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 t="s">
        <v>80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41</v>
      </c>
      <c r="D11" s="50">
        <v>41</v>
      </c>
      <c r="E11" s="50">
        <v>41</v>
      </c>
      <c r="F11" s="25"/>
    </row>
    <row r="12" spans="1:8" ht="25.5">
      <c r="A12" s="10" t="s">
        <v>20</v>
      </c>
      <c r="B12" s="34" t="s">
        <v>2</v>
      </c>
      <c r="C12" s="27">
        <f>(C13-C32)/C11</f>
        <v>1808.6585365853659</v>
      </c>
      <c r="D12" s="27">
        <f t="shared" ref="D12:E12" si="0">(D13-D32)/D11</f>
        <v>976.95121951219517</v>
      </c>
      <c r="E12" s="27">
        <f t="shared" si="0"/>
        <v>976.8780487804878</v>
      </c>
      <c r="F12" s="27"/>
    </row>
    <row r="13" spans="1:8" ht="25.5">
      <c r="A13" s="5" t="s">
        <v>94</v>
      </c>
      <c r="B13" s="34" t="s">
        <v>2</v>
      </c>
      <c r="C13" s="96">
        <f>C15+C29+C30+C31+C32+C33</f>
        <v>74915</v>
      </c>
      <c r="D13" s="96">
        <f t="shared" ref="D13:E13" si="1">D15+D29+D30+D31+D32+D33</f>
        <v>40347</v>
      </c>
      <c r="E13" s="96">
        <f t="shared" si="1"/>
        <v>40343.1</v>
      </c>
      <c r="F13" s="25"/>
    </row>
    <row r="14" spans="1:8">
      <c r="A14" s="8" t="s">
        <v>0</v>
      </c>
      <c r="B14" s="35"/>
      <c r="C14" s="25"/>
      <c r="D14" s="25">
        <f t="shared" ref="D14" si="2">C14</f>
        <v>0</v>
      </c>
      <c r="E14" s="25"/>
      <c r="F14" s="25"/>
      <c r="H14" s="31"/>
    </row>
    <row r="15" spans="1:8" ht="25.5">
      <c r="A15" s="5" t="s">
        <v>95</v>
      </c>
      <c r="B15" s="34" t="s">
        <v>2</v>
      </c>
      <c r="C15" s="95">
        <f>C17+C20+C23+C26</f>
        <v>53600</v>
      </c>
      <c r="D15" s="95">
        <f t="shared" ref="D15:F15" si="3">D17+D20+D23+D26</f>
        <v>31270</v>
      </c>
      <c r="E15" s="95">
        <f t="shared" si="3"/>
        <v>31268.3</v>
      </c>
      <c r="F15" s="95">
        <f t="shared" si="3"/>
        <v>17470.5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34" t="s">
        <v>2</v>
      </c>
      <c r="C17" s="48">
        <v>2000</v>
      </c>
      <c r="D17" s="48">
        <v>2205</v>
      </c>
      <c r="E17" s="48">
        <v>2204.5</v>
      </c>
      <c r="F17" s="48">
        <v>1248</v>
      </c>
      <c r="G17" s="29"/>
      <c r="H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>
        <v>2</v>
      </c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83333.333333333328</v>
      </c>
      <c r="D19" s="27">
        <f>D17*1000/6/D18</f>
        <v>183750</v>
      </c>
      <c r="E19" s="27">
        <f>E17*1000/6/E18</f>
        <v>183708.33333333334</v>
      </c>
      <c r="F19" s="27"/>
      <c r="G19" s="29"/>
      <c r="H19" s="29"/>
    </row>
    <row r="20" spans="1:11" s="18" customFormat="1" ht="25.5">
      <c r="A20" s="20" t="s">
        <v>26</v>
      </c>
      <c r="B20" s="34" t="s">
        <v>2</v>
      </c>
      <c r="C20" s="43">
        <v>36200</v>
      </c>
      <c r="D20" s="43">
        <v>21415</v>
      </c>
      <c r="E20" s="43">
        <v>21414.799999999999</v>
      </c>
      <c r="F20" s="43">
        <v>12405</v>
      </c>
      <c r="G20" s="29"/>
      <c r="H20" s="29"/>
    </row>
    <row r="21" spans="1:11">
      <c r="A21" s="10" t="s">
        <v>4</v>
      </c>
      <c r="B21" s="36" t="s">
        <v>3</v>
      </c>
      <c r="C21" s="28">
        <v>13</v>
      </c>
      <c r="D21" s="28">
        <v>13</v>
      </c>
      <c r="E21" s="28">
        <v>13</v>
      </c>
      <c r="F21" s="28">
        <v>13</v>
      </c>
    </row>
    <row r="22" spans="1:11" ht="21.95" customHeight="1">
      <c r="A22" s="10" t="s">
        <v>22</v>
      </c>
      <c r="B22" s="34" t="s">
        <v>23</v>
      </c>
      <c r="C22" s="27">
        <f>C20/C21/12*1000</f>
        <v>232051.28205128206</v>
      </c>
      <c r="D22" s="27">
        <f>D20*1000/6/D21</f>
        <v>274551.28205128206</v>
      </c>
      <c r="E22" s="27">
        <f>E20*1000/6/E21</f>
        <v>274548.71794871794</v>
      </c>
      <c r="F22" s="27"/>
    </row>
    <row r="23" spans="1:11" ht="39">
      <c r="A23" s="14" t="s">
        <v>21</v>
      </c>
      <c r="B23" s="34" t="s">
        <v>2</v>
      </c>
      <c r="C23" s="43">
        <v>5800</v>
      </c>
      <c r="D23" s="43">
        <v>3202</v>
      </c>
      <c r="E23" s="43">
        <v>3201.8</v>
      </c>
      <c r="F23" s="43">
        <v>1764</v>
      </c>
    </row>
    <row r="24" spans="1:11">
      <c r="A24" s="10" t="s">
        <v>4</v>
      </c>
      <c r="B24" s="36" t="s">
        <v>3</v>
      </c>
      <c r="C24" s="28">
        <v>3.5</v>
      </c>
      <c r="D24" s="28">
        <v>3.5</v>
      </c>
      <c r="E24" s="28">
        <v>4</v>
      </c>
      <c r="F24" s="28">
        <v>4</v>
      </c>
    </row>
    <row r="25" spans="1:11" ht="21.95" customHeight="1">
      <c r="A25" s="10" t="s">
        <v>22</v>
      </c>
      <c r="B25" s="34" t="s">
        <v>23</v>
      </c>
      <c r="C25" s="27">
        <f>C23/C24/12*1000</f>
        <v>138095.23809523811</v>
      </c>
      <c r="D25" s="27">
        <f>D23*1000/6/D24</f>
        <v>152476.19047619047</v>
      </c>
      <c r="E25" s="27">
        <f>E23*1000/6/E24</f>
        <v>133408.33333333334</v>
      </c>
      <c r="F25" s="27"/>
    </row>
    <row r="26" spans="1:11" ht="25.5">
      <c r="A26" s="7" t="s">
        <v>19</v>
      </c>
      <c r="B26" s="34" t="s">
        <v>2</v>
      </c>
      <c r="C26" s="43">
        <v>9600</v>
      </c>
      <c r="D26" s="43">
        <v>4448</v>
      </c>
      <c r="E26" s="43">
        <v>4447.2</v>
      </c>
      <c r="F26" s="43">
        <v>2053.5</v>
      </c>
    </row>
    <row r="27" spans="1:11">
      <c r="A27" s="10" t="s">
        <v>4</v>
      </c>
      <c r="B27" s="36" t="s">
        <v>3</v>
      </c>
      <c r="C27" s="28">
        <v>12.5</v>
      </c>
      <c r="D27" s="28">
        <v>12.5</v>
      </c>
      <c r="E27" s="28">
        <v>12</v>
      </c>
      <c r="F27" s="28">
        <v>12</v>
      </c>
    </row>
    <row r="28" spans="1:11" ht="21.95" customHeight="1">
      <c r="A28" s="10" t="s">
        <v>22</v>
      </c>
      <c r="B28" s="34" t="s">
        <v>23</v>
      </c>
      <c r="C28" s="27">
        <f>C26/C27/12*1000</f>
        <v>64000</v>
      </c>
      <c r="D28" s="27">
        <f>D26*1000/3/D27</f>
        <v>118613.33333333334</v>
      </c>
      <c r="E28" s="27">
        <f>E26*1000/6/E27</f>
        <v>61766.666666666664</v>
      </c>
      <c r="F28" s="27"/>
    </row>
    <row r="29" spans="1:11" ht="25.5">
      <c r="A29" s="5" t="s">
        <v>5</v>
      </c>
      <c r="B29" s="34" t="s">
        <v>2</v>
      </c>
      <c r="C29" s="50">
        <v>6000</v>
      </c>
      <c r="D29" s="50">
        <v>3246</v>
      </c>
      <c r="E29" s="50">
        <v>3245.7</v>
      </c>
      <c r="F29" s="50">
        <v>1819.8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8500</v>
      </c>
      <c r="D30" s="25">
        <v>4673</v>
      </c>
      <c r="E30" s="25">
        <v>4672.8999999999996</v>
      </c>
      <c r="F30" s="25">
        <v>2716.9</v>
      </c>
      <c r="G30" s="53">
        <v>32.299999999999997</v>
      </c>
      <c r="H30" s="53">
        <v>165.5</v>
      </c>
      <c r="I30" s="54">
        <v>1740.5</v>
      </c>
      <c r="J30" s="54">
        <v>0</v>
      </c>
      <c r="K30" s="54">
        <v>17.7</v>
      </c>
    </row>
    <row r="31" spans="1:11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  <c r="F31" s="25"/>
      <c r="G31" s="78">
        <v>32.299999999999997</v>
      </c>
      <c r="H31" s="78">
        <v>47.2</v>
      </c>
      <c r="I31" s="79">
        <v>2622.4</v>
      </c>
      <c r="J31" s="79"/>
      <c r="K31" s="79">
        <v>15</v>
      </c>
    </row>
    <row r="32" spans="1:11" ht="36.75">
      <c r="A32" s="12" t="s">
        <v>8</v>
      </c>
      <c r="B32" s="34" t="s">
        <v>2</v>
      </c>
      <c r="C32" s="25">
        <v>760</v>
      </c>
      <c r="D32" s="25">
        <v>292</v>
      </c>
      <c r="E32" s="25">
        <v>291.10000000000002</v>
      </c>
      <c r="F32" s="25">
        <v>291.10000000000002</v>
      </c>
    </row>
    <row r="33" spans="1:6" ht="53.25" customHeight="1">
      <c r="A33" s="12" t="s">
        <v>9</v>
      </c>
      <c r="B33" s="34" t="s">
        <v>2</v>
      </c>
      <c r="C33" s="25">
        <v>5755</v>
      </c>
      <c r="D33" s="25">
        <v>866</v>
      </c>
      <c r="E33" s="25">
        <v>865.1</v>
      </c>
      <c r="F33" s="25">
        <v>774.8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6" zoomScale="61" zoomScaleNormal="61" workbookViewId="0">
      <selection activeCell="H14" sqref="H14:H15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81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54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81" t="s">
        <v>77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120</v>
      </c>
      <c r="D11" s="50">
        <v>120</v>
      </c>
      <c r="E11" s="50">
        <v>120</v>
      </c>
      <c r="F11" s="50"/>
    </row>
    <row r="12" spans="1:8" ht="25.5">
      <c r="A12" s="10" t="s">
        <v>20</v>
      </c>
      <c r="B12" s="34" t="s">
        <v>2</v>
      </c>
      <c r="C12" s="27">
        <f>(C13-C32)/C11</f>
        <v>913.66666666666663</v>
      </c>
      <c r="D12" s="27">
        <f t="shared" ref="D12:E12" si="0">(D13-D32)/D11</f>
        <v>517.25</v>
      </c>
      <c r="E12" s="27">
        <f t="shared" si="0"/>
        <v>517.22916666666663</v>
      </c>
      <c r="F12" s="25"/>
    </row>
    <row r="13" spans="1:8" ht="25.5">
      <c r="A13" s="5" t="s">
        <v>86</v>
      </c>
      <c r="B13" s="34" t="s">
        <v>2</v>
      </c>
      <c r="C13" s="96">
        <f>C15+C29+C30+C31+C32+C33</f>
        <v>110400</v>
      </c>
      <c r="D13" s="96">
        <f>D15+D29+D30+D31+D32+D33</f>
        <v>62670</v>
      </c>
      <c r="E13" s="96">
        <f>E15+E29+E30+E31+E32+E33</f>
        <v>62664.4</v>
      </c>
      <c r="F13" s="96"/>
      <c r="G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93</v>
      </c>
      <c r="B15" s="34" t="s">
        <v>2</v>
      </c>
      <c r="C15" s="95">
        <f>C17+C20+C23+C26</f>
        <v>85600</v>
      </c>
      <c r="D15" s="95">
        <f t="shared" ref="D15:F15" si="2">D17+D20+D23+D26</f>
        <v>50899</v>
      </c>
      <c r="E15" s="95">
        <f t="shared" si="2"/>
        <v>50897.5</v>
      </c>
      <c r="F15" s="95">
        <f t="shared" si="2"/>
        <v>29616.800000000003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34" t="s">
        <v>2</v>
      </c>
      <c r="C17" s="48">
        <v>5700</v>
      </c>
      <c r="D17" s="48">
        <v>4231</v>
      </c>
      <c r="E17" s="48">
        <v>4230.8</v>
      </c>
      <c r="F17" s="48">
        <v>2820.5</v>
      </c>
      <c r="G17" s="29"/>
      <c r="H17" s="29"/>
    </row>
    <row r="18" spans="1:11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D17*1000/6/D18</f>
        <v>235055.55555555553</v>
      </c>
      <c r="E19" s="27">
        <f>E17*1000/6/E18</f>
        <v>235044.44444444447</v>
      </c>
      <c r="F19" s="27"/>
      <c r="G19" s="29"/>
      <c r="H19" s="29"/>
    </row>
    <row r="20" spans="1:11" s="18" customFormat="1" ht="25.5">
      <c r="A20" s="20" t="s">
        <v>26</v>
      </c>
      <c r="B20" s="34" t="s">
        <v>2</v>
      </c>
      <c r="C20" s="43">
        <v>49200</v>
      </c>
      <c r="D20" s="43">
        <v>29218</v>
      </c>
      <c r="E20" s="43">
        <v>29218</v>
      </c>
      <c r="F20" s="43">
        <v>16980</v>
      </c>
      <c r="G20" s="29"/>
      <c r="H20" s="29"/>
    </row>
    <row r="21" spans="1:11">
      <c r="A21" s="10" t="s">
        <v>4</v>
      </c>
      <c r="B21" s="36" t="s">
        <v>3</v>
      </c>
      <c r="C21" s="28">
        <v>19</v>
      </c>
      <c r="D21" s="28">
        <v>19</v>
      </c>
      <c r="E21" s="28">
        <v>19</v>
      </c>
      <c r="F21" s="28"/>
    </row>
    <row r="22" spans="1:11" ht="21.95" customHeight="1">
      <c r="A22" s="10" t="s">
        <v>22</v>
      </c>
      <c r="B22" s="34" t="s">
        <v>23</v>
      </c>
      <c r="C22" s="27">
        <f>C20/C21/12*1000</f>
        <v>215789.47368421053</v>
      </c>
      <c r="D22" s="27">
        <f>D20*1000/6/D21</f>
        <v>256298.24561403511</v>
      </c>
      <c r="E22" s="27">
        <f>E20*1000/6/E21</f>
        <v>256298.24561403511</v>
      </c>
      <c r="F22" s="27"/>
    </row>
    <row r="23" spans="1:11" ht="39">
      <c r="A23" s="14" t="s">
        <v>21</v>
      </c>
      <c r="B23" s="34" t="s">
        <v>2</v>
      </c>
      <c r="C23" s="43">
        <v>6700</v>
      </c>
      <c r="D23" s="43">
        <v>5559</v>
      </c>
      <c r="E23" s="43">
        <v>5558.4</v>
      </c>
      <c r="F23" s="43">
        <v>3888.9</v>
      </c>
    </row>
    <row r="24" spans="1:11">
      <c r="A24" s="10" t="s">
        <v>4</v>
      </c>
      <c r="B24" s="36" t="s">
        <v>3</v>
      </c>
      <c r="C24" s="28">
        <v>6</v>
      </c>
      <c r="D24" s="28">
        <v>6</v>
      </c>
      <c r="E24" s="28">
        <v>6</v>
      </c>
      <c r="F24" s="28"/>
    </row>
    <row r="25" spans="1:11" ht="21.95" customHeight="1">
      <c r="A25" s="10" t="s">
        <v>22</v>
      </c>
      <c r="B25" s="34" t="s">
        <v>23</v>
      </c>
      <c r="C25" s="27">
        <f>C23/C24/12*1000</f>
        <v>93055.555555555562</v>
      </c>
      <c r="D25" s="27">
        <f>D23*1000/6/D24</f>
        <v>154416.66666666666</v>
      </c>
      <c r="E25" s="27">
        <f>E23*1000/6/E24</f>
        <v>154400</v>
      </c>
      <c r="F25" s="27"/>
    </row>
    <row r="26" spans="1:11" ht="25.5">
      <c r="A26" s="7" t="s">
        <v>19</v>
      </c>
      <c r="B26" s="34" t="s">
        <v>2</v>
      </c>
      <c r="C26" s="43">
        <v>24000</v>
      </c>
      <c r="D26" s="43">
        <v>11891</v>
      </c>
      <c r="E26" s="43">
        <v>11890.3</v>
      </c>
      <c r="F26" s="43">
        <v>5927.4</v>
      </c>
    </row>
    <row r="27" spans="1:11">
      <c r="A27" s="10" t="s">
        <v>4</v>
      </c>
      <c r="B27" s="36" t="s">
        <v>3</v>
      </c>
      <c r="C27" s="28">
        <v>29</v>
      </c>
      <c r="D27" s="28">
        <v>29</v>
      </c>
      <c r="E27" s="28">
        <v>29</v>
      </c>
      <c r="F27" s="28"/>
    </row>
    <row r="28" spans="1:11" ht="21.95" customHeight="1">
      <c r="A28" s="10" t="s">
        <v>22</v>
      </c>
      <c r="B28" s="34" t="s">
        <v>23</v>
      </c>
      <c r="C28" s="27">
        <f>C26/C27/12*1000</f>
        <v>68965.517241379319</v>
      </c>
      <c r="D28" s="27">
        <f>D26*1000/6/D27</f>
        <v>68339.080459770106</v>
      </c>
      <c r="E28" s="27">
        <f>E26*1000/6/E27</f>
        <v>68335.057471264372</v>
      </c>
      <c r="F28" s="27"/>
    </row>
    <row r="29" spans="1:11" ht="25.5">
      <c r="A29" s="5" t="s">
        <v>5</v>
      </c>
      <c r="B29" s="34" t="s">
        <v>2</v>
      </c>
      <c r="C29" s="50">
        <v>9600</v>
      </c>
      <c r="D29" s="50">
        <v>5313</v>
      </c>
      <c r="E29" s="50">
        <v>5313</v>
      </c>
      <c r="F29" s="50">
        <v>3068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9640</v>
      </c>
      <c r="D30" s="25">
        <v>5090</v>
      </c>
      <c r="E30" s="25">
        <v>5089.3</v>
      </c>
      <c r="F30" s="25">
        <v>2701.4</v>
      </c>
      <c r="G30" s="53">
        <v>62</v>
      </c>
      <c r="H30" s="53">
        <v>219.6</v>
      </c>
      <c r="I30" s="54">
        <v>2061.5</v>
      </c>
      <c r="J30" s="54">
        <v>0</v>
      </c>
      <c r="K30" s="54">
        <v>44.8</v>
      </c>
    </row>
    <row r="31" spans="1:11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  <c r="F31" s="25">
        <v>0</v>
      </c>
      <c r="G31" s="82">
        <v>62</v>
      </c>
      <c r="H31" s="82">
        <v>105.6</v>
      </c>
      <c r="I31" s="83">
        <v>2489</v>
      </c>
      <c r="J31" s="83"/>
      <c r="K31" s="54">
        <v>44.8</v>
      </c>
    </row>
    <row r="32" spans="1:11" ht="36.75">
      <c r="A32" s="12" t="s">
        <v>8</v>
      </c>
      <c r="B32" s="34" t="s">
        <v>2</v>
      </c>
      <c r="C32" s="25">
        <v>760</v>
      </c>
      <c r="D32" s="25">
        <v>600</v>
      </c>
      <c r="E32" s="25">
        <v>596.9</v>
      </c>
      <c r="F32" s="25">
        <v>596.9</v>
      </c>
    </row>
    <row r="33" spans="1:6" ht="54" customHeight="1">
      <c r="A33" s="12" t="s">
        <v>9</v>
      </c>
      <c r="B33" s="34" t="s">
        <v>2</v>
      </c>
      <c r="C33" s="25">
        <v>4500</v>
      </c>
      <c r="D33" s="25">
        <v>768</v>
      </c>
      <c r="E33" s="25">
        <v>767.7</v>
      </c>
      <c r="F33" s="25">
        <v>641.29999999999995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2" zoomScale="70" zoomScaleNormal="70" workbookViewId="0">
      <selection activeCell="A17" sqref="A17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7109375" style="29" customWidth="1"/>
    <col min="7" max="8" width="12" style="29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55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/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 t="s">
        <v>75</v>
      </c>
    </row>
    <row r="11" spans="1:8">
      <c r="A11" s="5" t="s">
        <v>18</v>
      </c>
      <c r="B11" s="34" t="s">
        <v>10</v>
      </c>
      <c r="C11" s="50">
        <v>68</v>
      </c>
      <c r="D11" s="50">
        <v>68</v>
      </c>
      <c r="E11" s="50">
        <v>68</v>
      </c>
      <c r="F11" s="25"/>
    </row>
    <row r="12" spans="1:8" ht="25.5">
      <c r="A12" s="10" t="s">
        <v>20</v>
      </c>
      <c r="B12" s="34" t="s">
        <v>2</v>
      </c>
      <c r="C12" s="27">
        <f>(C13-C32)/C11</f>
        <v>1184.7058823529412</v>
      </c>
      <c r="D12" s="27">
        <f t="shared" ref="D12:E12" si="0">(D13-D32)/D11</f>
        <v>690.61764705882354</v>
      </c>
      <c r="E12" s="27">
        <f t="shared" si="0"/>
        <v>690.55882352941171</v>
      </c>
      <c r="F12" s="27"/>
    </row>
    <row r="13" spans="1:8" ht="25.5">
      <c r="A13" s="5" t="s">
        <v>87</v>
      </c>
      <c r="B13" s="34" t="s">
        <v>2</v>
      </c>
      <c r="C13" s="95">
        <f>C15+C29+C30+C31+C32+C33</f>
        <v>81320</v>
      </c>
      <c r="D13" s="96">
        <f>D15+D29+D30+D31+D32+D33</f>
        <v>47588</v>
      </c>
      <c r="E13" s="96">
        <f>E15+E29+E30+E31+E32+E33</f>
        <v>47583.4</v>
      </c>
      <c r="F13" s="96"/>
    </row>
    <row r="14" spans="1:8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>
      <c r="A15" s="5" t="s">
        <v>88</v>
      </c>
      <c r="B15" s="34" t="s">
        <v>2</v>
      </c>
      <c r="C15" s="95">
        <f>C17+C20+C23+C26</f>
        <v>59800</v>
      </c>
      <c r="D15" s="95">
        <f t="shared" ref="D15:F15" si="2">D17+D20+D23+D26</f>
        <v>35680</v>
      </c>
      <c r="E15" s="95">
        <f t="shared" si="2"/>
        <v>35678.6</v>
      </c>
      <c r="F15" s="95">
        <f t="shared" si="2"/>
        <v>20792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8">
        <v>7000</v>
      </c>
      <c r="D17" s="48">
        <v>3824</v>
      </c>
      <c r="E17" s="48">
        <v>3824</v>
      </c>
      <c r="F17" s="50">
        <v>2892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5">
        <v>3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194444.44444444447</v>
      </c>
      <c r="D19" s="27">
        <f>D17*1000/6/D18</f>
        <v>212444.44444444447</v>
      </c>
      <c r="E19" s="27">
        <f>E17*1000/6/E18</f>
        <v>212444.44444444447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37830</v>
      </c>
      <c r="D20" s="43">
        <v>23959</v>
      </c>
      <c r="E20" s="43">
        <v>23958.3</v>
      </c>
      <c r="F20" s="43">
        <v>14522</v>
      </c>
      <c r="G20" s="29"/>
      <c r="H20" s="29"/>
    </row>
    <row r="21" spans="1:12">
      <c r="A21" s="10" t="s">
        <v>4</v>
      </c>
      <c r="B21" s="36" t="s">
        <v>3</v>
      </c>
      <c r="C21" s="28">
        <v>19</v>
      </c>
      <c r="D21" s="28">
        <v>16</v>
      </c>
      <c r="E21" s="28">
        <v>16</v>
      </c>
      <c r="F21" s="27">
        <v>16</v>
      </c>
    </row>
    <row r="22" spans="1:12" ht="21.95" customHeight="1">
      <c r="A22" s="10" t="s">
        <v>22</v>
      </c>
      <c r="B22" s="34" t="s">
        <v>23</v>
      </c>
      <c r="C22" s="27">
        <f>C20/C21/12*1000</f>
        <v>165921.05263157893</v>
      </c>
      <c r="D22" s="27">
        <f>D20*1000/6/D21</f>
        <v>249572.91666666666</v>
      </c>
      <c r="E22" s="27">
        <f>E20*1000/6/E21</f>
        <v>249565.625</v>
      </c>
      <c r="F22" s="27"/>
    </row>
    <row r="23" spans="1:12" ht="39">
      <c r="A23" s="14" t="s">
        <v>21</v>
      </c>
      <c r="B23" s="34" t="s">
        <v>2</v>
      </c>
      <c r="C23" s="43">
        <v>3500</v>
      </c>
      <c r="D23" s="43">
        <v>1938</v>
      </c>
      <c r="E23" s="43">
        <v>1937.9</v>
      </c>
      <c r="F23" s="43">
        <v>675</v>
      </c>
    </row>
    <row r="24" spans="1:12">
      <c r="A24" s="10" t="s">
        <v>4</v>
      </c>
      <c r="B24" s="36" t="s">
        <v>3</v>
      </c>
      <c r="C24" s="28">
        <v>5</v>
      </c>
      <c r="D24" s="28">
        <v>5</v>
      </c>
      <c r="E24" s="28">
        <v>5</v>
      </c>
      <c r="F24" s="27">
        <v>4</v>
      </c>
    </row>
    <row r="25" spans="1:12" ht="21.95" customHeight="1">
      <c r="A25" s="10" t="s">
        <v>22</v>
      </c>
      <c r="B25" s="34" t="s">
        <v>23</v>
      </c>
      <c r="C25" s="27">
        <f>C23/C24/12*1000</f>
        <v>58333.333333333336</v>
      </c>
      <c r="D25" s="27">
        <f>D23*1000/6/D24</f>
        <v>64600</v>
      </c>
      <c r="E25" s="27">
        <f>E23*1000/6/E24</f>
        <v>64596.666666666664</v>
      </c>
      <c r="F25" s="27"/>
    </row>
    <row r="26" spans="1:12" ht="25.5">
      <c r="A26" s="7" t="s">
        <v>19</v>
      </c>
      <c r="B26" s="34" t="s">
        <v>2</v>
      </c>
      <c r="C26" s="43">
        <v>11470</v>
      </c>
      <c r="D26" s="43">
        <v>5959</v>
      </c>
      <c r="E26" s="43">
        <v>5958.4</v>
      </c>
      <c r="F26" s="43">
        <v>2703</v>
      </c>
    </row>
    <row r="27" spans="1:12">
      <c r="A27" s="10" t="s">
        <v>4</v>
      </c>
      <c r="B27" s="36" t="s">
        <v>3</v>
      </c>
      <c r="C27" s="28">
        <v>16</v>
      </c>
      <c r="D27" s="28">
        <v>15</v>
      </c>
      <c r="E27" s="28">
        <v>15</v>
      </c>
      <c r="F27" s="27">
        <v>15</v>
      </c>
    </row>
    <row r="28" spans="1:12" ht="21.95" customHeight="1">
      <c r="A28" s="10" t="s">
        <v>22</v>
      </c>
      <c r="B28" s="34" t="s">
        <v>23</v>
      </c>
      <c r="C28" s="27">
        <f>C26/C27/12*1000</f>
        <v>59739.583333333336</v>
      </c>
      <c r="D28" s="27">
        <f>D26*1000/6/D27</f>
        <v>66211.111111111109</v>
      </c>
      <c r="E28" s="27">
        <f>E26*1000/6/E27</f>
        <v>66204.444444444438</v>
      </c>
      <c r="F28" s="27"/>
    </row>
    <row r="29" spans="1:12" ht="25.5">
      <c r="A29" s="5" t="s">
        <v>5</v>
      </c>
      <c r="B29" s="34" t="s">
        <v>2</v>
      </c>
      <c r="C29" s="48">
        <v>6600</v>
      </c>
      <c r="D29" s="48">
        <v>3549</v>
      </c>
      <c r="E29" s="48">
        <v>3548.5</v>
      </c>
      <c r="F29" s="50">
        <v>1896.5</v>
      </c>
      <c r="G29" s="97" t="s">
        <v>59</v>
      </c>
      <c r="H29" s="97" t="s">
        <v>67</v>
      </c>
      <c r="I29" s="97" t="s">
        <v>64</v>
      </c>
      <c r="J29" s="97" t="s">
        <v>62</v>
      </c>
      <c r="K29" s="97" t="s">
        <v>66</v>
      </c>
    </row>
    <row r="30" spans="1:12" ht="36.75">
      <c r="A30" s="12" t="s">
        <v>6</v>
      </c>
      <c r="B30" s="34" t="s">
        <v>2</v>
      </c>
      <c r="C30" s="25">
        <v>10660</v>
      </c>
      <c r="D30" s="25">
        <v>7043</v>
      </c>
      <c r="E30" s="25">
        <v>7042.6</v>
      </c>
      <c r="F30" s="25">
        <v>2810.8</v>
      </c>
      <c r="G30" s="98">
        <v>51.4</v>
      </c>
      <c r="H30" s="98">
        <v>1095.5999999999999</v>
      </c>
      <c r="I30" s="98">
        <v>3064.5</v>
      </c>
      <c r="J30" s="98">
        <v>0</v>
      </c>
      <c r="K30" s="98">
        <v>20.3</v>
      </c>
      <c r="L30" s="2" t="s">
        <v>85</v>
      </c>
    </row>
    <row r="31" spans="1:12" ht="25.5">
      <c r="A31" s="12" t="s">
        <v>7</v>
      </c>
      <c r="B31" s="34" t="s">
        <v>2</v>
      </c>
      <c r="C31" s="25">
        <v>0</v>
      </c>
      <c r="D31" s="25">
        <f t="shared" si="1"/>
        <v>0</v>
      </c>
      <c r="E31" s="25">
        <v>0</v>
      </c>
      <c r="F31" s="25">
        <v>0</v>
      </c>
      <c r="G31" s="93">
        <v>51.4</v>
      </c>
      <c r="H31" s="93">
        <v>256.7</v>
      </c>
      <c r="I31" s="93">
        <v>2482.4</v>
      </c>
      <c r="J31" s="93"/>
      <c r="K31" s="93">
        <v>20.3</v>
      </c>
      <c r="L31" s="2" t="s">
        <v>84</v>
      </c>
    </row>
    <row r="32" spans="1:12" ht="36.75">
      <c r="A32" s="12" t="s">
        <v>8</v>
      </c>
      <c r="B32" s="34" t="s">
        <v>2</v>
      </c>
      <c r="C32" s="25">
        <v>760</v>
      </c>
      <c r="D32" s="25">
        <v>626</v>
      </c>
      <c r="E32" s="25">
        <v>625.4</v>
      </c>
      <c r="F32" s="25">
        <v>625.4</v>
      </c>
    </row>
    <row r="33" spans="1:6" ht="62.25" customHeight="1">
      <c r="A33" s="12" t="s">
        <v>9</v>
      </c>
      <c r="B33" s="34" t="s">
        <v>2</v>
      </c>
      <c r="C33" s="25">
        <v>3500</v>
      </c>
      <c r="D33" s="25">
        <v>690</v>
      </c>
      <c r="E33" s="25">
        <v>688.3</v>
      </c>
      <c r="F33" s="25">
        <v>501.6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"/>
  <sheetViews>
    <sheetView topLeftCell="A12" zoomScale="70" zoomScaleNormal="70" workbookViewId="0">
      <pane xSplit="19995" topLeftCell="U1"/>
      <selection activeCell="C15" sqref="C15:F15"/>
      <selection pane="topRight" activeCell="U11" sqref="U11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57"/>
    </row>
    <row r="2" spans="1:8">
      <c r="A2" s="102" t="s">
        <v>71</v>
      </c>
      <c r="B2" s="102"/>
      <c r="C2" s="102"/>
      <c r="D2" s="102"/>
      <c r="E2" s="102"/>
      <c r="F2" s="57"/>
    </row>
    <row r="3" spans="1:8">
      <c r="A3" s="1"/>
    </row>
    <row r="4" spans="1:8" ht="45" customHeight="1">
      <c r="A4" s="109" t="s">
        <v>56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58" t="s">
        <v>80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30</v>
      </c>
      <c r="D11" s="50">
        <v>30</v>
      </c>
      <c r="E11" s="50">
        <v>30</v>
      </c>
      <c r="F11" s="50"/>
    </row>
    <row r="12" spans="1:8" ht="25.5">
      <c r="A12" s="10" t="s">
        <v>20</v>
      </c>
      <c r="B12" s="34" t="s">
        <v>2</v>
      </c>
      <c r="C12" s="27">
        <f>(C13-C32)/C11</f>
        <v>1839</v>
      </c>
      <c r="D12" s="27">
        <f t="shared" ref="D12:E12" si="0">(D13-D32)/D11</f>
        <v>1076.2</v>
      </c>
      <c r="E12" s="27">
        <f t="shared" si="0"/>
        <v>1075.7733333333333</v>
      </c>
      <c r="F12" s="27"/>
    </row>
    <row r="13" spans="1:8" ht="25.5">
      <c r="A13" s="5" t="s">
        <v>89</v>
      </c>
      <c r="B13" s="34" t="s">
        <v>2</v>
      </c>
      <c r="C13" s="96">
        <f>C15+C29+C30+C31+C32+C33</f>
        <v>64476</v>
      </c>
      <c r="D13" s="96">
        <f>D15+D29+D30+D31+D32+D33</f>
        <v>41592</v>
      </c>
      <c r="E13" s="96">
        <f>E15+E29+E30+E31+E32+E33</f>
        <v>32273.200000000001</v>
      </c>
      <c r="F13" s="9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90</v>
      </c>
      <c r="B15" s="34" t="s">
        <v>2</v>
      </c>
      <c r="C15" s="95">
        <f>C17+C20+C23+C26</f>
        <v>40850</v>
      </c>
      <c r="D15" s="95">
        <f t="shared" ref="D15:F15" si="2">D17+D20+D23+D26</f>
        <v>24125</v>
      </c>
      <c r="E15" s="95">
        <f t="shared" si="2"/>
        <v>24113.9</v>
      </c>
      <c r="F15" s="95">
        <f t="shared" si="2"/>
        <v>13957.4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34" t="s">
        <v>2</v>
      </c>
      <c r="C17" s="48">
        <v>4400</v>
      </c>
      <c r="D17" s="48">
        <v>2461</v>
      </c>
      <c r="E17" s="48">
        <v>2461</v>
      </c>
      <c r="F17" s="48">
        <v>1374.5</v>
      </c>
      <c r="G17" s="29"/>
    </row>
    <row r="18" spans="1:11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122222.22222222223</v>
      </c>
      <c r="D19" s="27">
        <f>D17*1000/6/D18</f>
        <v>136722.22222222222</v>
      </c>
      <c r="E19" s="27">
        <f>E17*1000/6/E18</f>
        <v>136722.22222222222</v>
      </c>
      <c r="F19" s="27"/>
      <c r="G19" s="29"/>
    </row>
    <row r="20" spans="1:11" s="18" customFormat="1" ht="25.5">
      <c r="A20" s="20" t="s">
        <v>26</v>
      </c>
      <c r="B20" s="34" t="s">
        <v>2</v>
      </c>
      <c r="C20" s="43">
        <v>26600</v>
      </c>
      <c r="D20" s="43">
        <v>15750</v>
      </c>
      <c r="E20" s="43">
        <v>15749.3</v>
      </c>
      <c r="F20" s="43">
        <v>9127</v>
      </c>
      <c r="G20" s="29"/>
    </row>
    <row r="21" spans="1:11">
      <c r="A21" s="10" t="s">
        <v>4</v>
      </c>
      <c r="B21" s="36" t="s">
        <v>3</v>
      </c>
      <c r="C21" s="28">
        <v>9</v>
      </c>
      <c r="D21" s="28">
        <v>9</v>
      </c>
      <c r="E21" s="28">
        <v>9</v>
      </c>
      <c r="F21" s="28"/>
    </row>
    <row r="22" spans="1:11" ht="21.95" customHeight="1">
      <c r="A22" s="10" t="s">
        <v>22</v>
      </c>
      <c r="B22" s="34" t="s">
        <v>23</v>
      </c>
      <c r="C22" s="27">
        <f>C20/C21/12*1000</f>
        <v>246296.29629629629</v>
      </c>
      <c r="D22" s="27">
        <f>D20*1000/6/D21</f>
        <v>291666.66666666669</v>
      </c>
      <c r="E22" s="27">
        <f>E20*1000/6/E21</f>
        <v>291653.70370370371</v>
      </c>
      <c r="F22" s="27"/>
    </row>
    <row r="23" spans="1:11" ht="39">
      <c r="A23" s="14" t="s">
        <v>21</v>
      </c>
      <c r="B23" s="34" t="s">
        <v>2</v>
      </c>
      <c r="C23" s="43">
        <v>950</v>
      </c>
      <c r="D23" s="43">
        <v>237</v>
      </c>
      <c r="E23" s="43">
        <v>237</v>
      </c>
      <c r="F23" s="43">
        <v>0</v>
      </c>
    </row>
    <row r="24" spans="1:11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  <c r="F24" s="28"/>
    </row>
    <row r="25" spans="1:11" ht="21.95" customHeight="1">
      <c r="A25" s="10" t="s">
        <v>22</v>
      </c>
      <c r="B25" s="34" t="s">
        <v>23</v>
      </c>
      <c r="C25" s="27">
        <f>C23/C24/12*1000</f>
        <v>79166.666666666672</v>
      </c>
      <c r="D25" s="27">
        <f>D23*1000/3/D24</f>
        <v>79000</v>
      </c>
      <c r="E25" s="27">
        <f>E23*1000/3/E24</f>
        <v>79000</v>
      </c>
      <c r="F25" s="27"/>
    </row>
    <row r="26" spans="1:11" ht="25.5">
      <c r="A26" s="7" t="s">
        <v>19</v>
      </c>
      <c r="B26" s="34" t="s">
        <v>2</v>
      </c>
      <c r="C26" s="43">
        <v>8900</v>
      </c>
      <c r="D26" s="43">
        <v>5677</v>
      </c>
      <c r="E26" s="94">
        <v>5666.6</v>
      </c>
      <c r="F26" s="43">
        <v>3455.9</v>
      </c>
    </row>
    <row r="27" spans="1:11">
      <c r="A27" s="10" t="s">
        <v>4</v>
      </c>
      <c r="B27" s="36" t="s">
        <v>3</v>
      </c>
      <c r="C27" s="28">
        <v>11</v>
      </c>
      <c r="D27" s="28">
        <v>11</v>
      </c>
      <c r="E27" s="28">
        <v>11</v>
      </c>
      <c r="F27" s="28"/>
    </row>
    <row r="28" spans="1:11" ht="21.95" customHeight="1">
      <c r="A28" s="10" t="s">
        <v>22</v>
      </c>
      <c r="B28" s="34" t="s">
        <v>23</v>
      </c>
      <c r="C28" s="27">
        <f>C26/C27/12*1000</f>
        <v>67424.242424242417</v>
      </c>
      <c r="D28" s="27">
        <f>D26*1000/6/D27</f>
        <v>86015.151515151505</v>
      </c>
      <c r="E28" s="27">
        <f>E26*1000/6/E27</f>
        <v>85857.57575757576</v>
      </c>
      <c r="F28" s="27"/>
    </row>
    <row r="29" spans="1:11" ht="25.5">
      <c r="A29" s="5" t="s">
        <v>5</v>
      </c>
      <c r="B29" s="34" t="s">
        <v>2</v>
      </c>
      <c r="C29" s="43">
        <v>3146</v>
      </c>
      <c r="D29" s="43">
        <v>2518</v>
      </c>
      <c r="E29" s="43">
        <v>2517.6999999999998</v>
      </c>
      <c r="F29" s="43">
        <v>1446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8654</v>
      </c>
      <c r="D30" s="25">
        <v>5143</v>
      </c>
      <c r="E30" s="25">
        <v>5142.3999999999996</v>
      </c>
      <c r="F30" s="25">
        <v>2807.8</v>
      </c>
      <c r="G30" s="53">
        <v>37.6</v>
      </c>
      <c r="H30" s="53">
        <v>351.9</v>
      </c>
      <c r="I30" s="54">
        <v>1945.1</v>
      </c>
      <c r="J30" s="54">
        <v>0</v>
      </c>
      <c r="K30" s="54">
        <v>0</v>
      </c>
    </row>
    <row r="31" spans="1:11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F31" s="25">
        <v>0</v>
      </c>
      <c r="G31" s="53">
        <v>37.6</v>
      </c>
      <c r="H31" s="49">
        <v>725.4</v>
      </c>
      <c r="I31" s="49">
        <v>2044.8</v>
      </c>
      <c r="J31" s="49"/>
      <c r="K31" s="49"/>
    </row>
    <row r="32" spans="1:11" ht="36.75">
      <c r="A32" s="12" t="s">
        <v>8</v>
      </c>
      <c r="B32" s="34" t="s">
        <v>2</v>
      </c>
      <c r="C32" s="25">
        <v>9306</v>
      </c>
      <c r="D32" s="25">
        <v>9306</v>
      </c>
      <c r="E32" s="25">
        <v>0</v>
      </c>
      <c r="F32" s="25">
        <v>9305.9</v>
      </c>
    </row>
    <row r="33" spans="1:6" ht="56.25" customHeight="1">
      <c r="A33" s="12" t="s">
        <v>9</v>
      </c>
      <c r="B33" s="34" t="s">
        <v>2</v>
      </c>
      <c r="C33" s="25">
        <v>2320</v>
      </c>
      <c r="D33" s="25">
        <v>500</v>
      </c>
      <c r="E33" s="25">
        <v>499.2</v>
      </c>
      <c r="F33" s="25">
        <v>377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33"/>
  <sheetViews>
    <sheetView topLeftCell="A17" zoomScale="80" zoomScaleNormal="80" workbookViewId="0">
      <selection activeCell="C35" sqref="C35"/>
    </sheetView>
  </sheetViews>
  <sheetFormatPr defaultColWidth="9.140625" defaultRowHeight="20.25"/>
  <cols>
    <col min="1" max="1" width="69.42578125" style="2" customWidth="1"/>
    <col min="2" max="2" width="9.140625" style="30"/>
    <col min="3" max="4" width="14.140625" style="31" customWidth="1"/>
    <col min="5" max="6" width="13.140625" style="31" customWidth="1"/>
    <col min="7" max="7" width="12.7109375" style="29" customWidth="1"/>
    <col min="8" max="8" width="8.28515625" style="29" customWidth="1"/>
    <col min="9" max="9" width="9.140625" style="29"/>
    <col min="10" max="16384" width="9.140625" style="2"/>
  </cols>
  <sheetData>
    <row r="1" spans="1:12">
      <c r="A1" s="102" t="s">
        <v>12</v>
      </c>
      <c r="B1" s="102"/>
      <c r="C1" s="102"/>
      <c r="D1" s="102"/>
      <c r="E1" s="102"/>
      <c r="F1" s="70"/>
    </row>
    <row r="2" spans="1:12">
      <c r="A2" s="102" t="s">
        <v>71</v>
      </c>
      <c r="B2" s="102"/>
      <c r="C2" s="102"/>
      <c r="D2" s="102"/>
      <c r="E2" s="102"/>
      <c r="F2" s="70"/>
    </row>
    <row r="3" spans="1:12">
      <c r="A3" s="1"/>
    </row>
    <row r="4" spans="1:12" ht="44.25" customHeight="1">
      <c r="A4" s="103" t="s">
        <v>30</v>
      </c>
      <c r="B4" s="103"/>
      <c r="C4" s="103"/>
      <c r="D4" s="103"/>
      <c r="E4" s="103"/>
      <c r="F4" s="72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05" t="s">
        <v>24</v>
      </c>
      <c r="B9" s="106" t="s">
        <v>15</v>
      </c>
      <c r="C9" s="107" t="s">
        <v>58</v>
      </c>
      <c r="D9" s="107"/>
      <c r="E9" s="107"/>
      <c r="F9" s="71" t="s">
        <v>76</v>
      </c>
      <c r="L9" s="29" t="s">
        <v>72</v>
      </c>
    </row>
    <row r="10" spans="1:12" ht="40.5">
      <c r="A10" s="105"/>
      <c r="B10" s="106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47">
        <v>461</v>
      </c>
      <c r="D11" s="47">
        <v>461</v>
      </c>
      <c r="E11" s="47">
        <v>461</v>
      </c>
      <c r="F11" s="47"/>
    </row>
    <row r="12" spans="1:12" ht="25.5">
      <c r="A12" s="10" t="s">
        <v>20</v>
      </c>
      <c r="B12" s="34" t="s">
        <v>2</v>
      </c>
      <c r="C12" s="27">
        <f t="shared" ref="C12" si="0">(C13-C32)/C11</f>
        <v>368.73752711496746</v>
      </c>
      <c r="D12" s="27">
        <f t="shared" ref="D12:E12" si="1">(D13-D32)/D11</f>
        <v>223.82711496746202</v>
      </c>
      <c r="E12" s="27">
        <f t="shared" si="1"/>
        <v>223.82494577006509</v>
      </c>
      <c r="F12" s="27"/>
    </row>
    <row r="13" spans="1:12" ht="25.5">
      <c r="A13" s="5" t="s">
        <v>140</v>
      </c>
      <c r="B13" s="34" t="s">
        <v>2</v>
      </c>
      <c r="C13" s="95">
        <f>C15+C29+C30+C31+C32+C33</f>
        <v>486210.1</v>
      </c>
      <c r="D13" s="95">
        <f>D15+D29+D30+D31+D32+D33</f>
        <v>104639.69999999998</v>
      </c>
      <c r="E13" s="95">
        <f>E15+E29+E30+E31+E32+E33</f>
        <v>104638.7</v>
      </c>
      <c r="F13" s="43"/>
    </row>
    <row r="14" spans="1:12">
      <c r="A14" s="8" t="s">
        <v>0</v>
      </c>
      <c r="B14" s="35"/>
      <c r="C14" s="27">
        <v>0</v>
      </c>
      <c r="D14" s="27">
        <f t="shared" ref="D14" si="2">C14</f>
        <v>0</v>
      </c>
      <c r="E14" s="27">
        <v>0</v>
      </c>
      <c r="F14" s="27"/>
      <c r="H14" s="31"/>
    </row>
    <row r="15" spans="1:12" ht="25.5">
      <c r="A15" s="5" t="s">
        <v>141</v>
      </c>
      <c r="B15" s="34" t="s">
        <v>2</v>
      </c>
      <c r="C15" s="95">
        <f>C17+C20+C23+C26</f>
        <v>137000</v>
      </c>
      <c r="D15" s="95">
        <f t="shared" ref="D15" si="3">D17+D20+D23+D26</f>
        <v>85366</v>
      </c>
      <c r="E15" s="95">
        <f>E17+E20+E23+E26</f>
        <v>85365.500000000015</v>
      </c>
      <c r="F15" s="95">
        <f>F17+F20+F23+F26</f>
        <v>51202.500000000007</v>
      </c>
      <c r="G15" s="69"/>
    </row>
    <row r="16" spans="1:12">
      <c r="A16" s="8" t="s">
        <v>1</v>
      </c>
      <c r="B16" s="35"/>
      <c r="C16" s="26"/>
      <c r="D16" s="26"/>
      <c r="E16" s="26"/>
      <c r="F16" s="26"/>
    </row>
    <row r="17" spans="1:15" s="18" customFormat="1" ht="25.5">
      <c r="A17" s="20" t="s">
        <v>25</v>
      </c>
      <c r="B17" s="34" t="s">
        <v>2</v>
      </c>
      <c r="C17" s="48">
        <v>8200</v>
      </c>
      <c r="D17" s="48">
        <v>7610</v>
      </c>
      <c r="E17" s="48">
        <v>7610</v>
      </c>
      <c r="F17" s="48">
        <v>5576.3</v>
      </c>
      <c r="G17" s="29"/>
      <c r="H17" s="29"/>
      <c r="I17" s="29"/>
    </row>
    <row r="18" spans="1:15" s="18" customFormat="1">
      <c r="A18" s="21" t="s">
        <v>4</v>
      </c>
      <c r="B18" s="36" t="s">
        <v>3</v>
      </c>
      <c r="C18" s="26">
        <v>4</v>
      </c>
      <c r="D18" s="26">
        <v>5</v>
      </c>
      <c r="E18" s="26">
        <v>5</v>
      </c>
      <c r="F18" s="26"/>
      <c r="G18" s="29"/>
      <c r="H18" s="29"/>
      <c r="I18" s="29"/>
    </row>
    <row r="19" spans="1:15" s="18" customFormat="1" ht="21.95" customHeight="1">
      <c r="A19" s="21" t="s">
        <v>22</v>
      </c>
      <c r="B19" s="34" t="s">
        <v>23</v>
      </c>
      <c r="C19" s="27">
        <f>C17*1000/12/C18</f>
        <v>170833.33333333334</v>
      </c>
      <c r="D19" s="27">
        <f>D17*1000/6/D18</f>
        <v>253666.66666666666</v>
      </c>
      <c r="E19" s="27">
        <f>E17*1000/6/E18</f>
        <v>253666.66666666666</v>
      </c>
      <c r="F19" s="27"/>
      <c r="G19" s="29"/>
      <c r="H19" s="29"/>
      <c r="I19" s="29"/>
    </row>
    <row r="20" spans="1:15" s="18" customFormat="1" ht="25.5">
      <c r="A20" s="20" t="s">
        <v>63</v>
      </c>
      <c r="B20" s="34" t="s">
        <v>2</v>
      </c>
      <c r="C20" s="48">
        <v>103000</v>
      </c>
      <c r="D20" s="48">
        <v>65734</v>
      </c>
      <c r="E20" s="48">
        <v>65733.8</v>
      </c>
      <c r="F20" s="48">
        <v>40049.5</v>
      </c>
      <c r="G20" s="29"/>
      <c r="H20" s="29"/>
      <c r="I20" s="29"/>
    </row>
    <row r="21" spans="1:15">
      <c r="A21" s="10" t="s">
        <v>4</v>
      </c>
      <c r="B21" s="36" t="s">
        <v>3</v>
      </c>
      <c r="C21" s="26">
        <v>47</v>
      </c>
      <c r="D21" s="26">
        <v>43</v>
      </c>
      <c r="E21" s="26">
        <v>43</v>
      </c>
      <c r="F21" s="26"/>
    </row>
    <row r="22" spans="1:15" ht="21.95" customHeight="1">
      <c r="A22" s="10" t="s">
        <v>22</v>
      </c>
      <c r="B22" s="34" t="s">
        <v>23</v>
      </c>
      <c r="C22" s="27">
        <f>C20*1000/12/C21</f>
        <v>182624.11347517732</v>
      </c>
      <c r="D22" s="27">
        <f>D20*1000/6/D21</f>
        <v>254782.94573643411</v>
      </c>
      <c r="E22" s="27">
        <f>E20*1000/6/E21</f>
        <v>254782.17054263566</v>
      </c>
      <c r="F22" s="27"/>
    </row>
    <row r="23" spans="1:15" ht="39">
      <c r="A23" s="14" t="s">
        <v>21</v>
      </c>
      <c r="B23" s="34" t="s">
        <v>2</v>
      </c>
      <c r="C23" s="48">
        <v>7300</v>
      </c>
      <c r="D23" s="48">
        <v>3539</v>
      </c>
      <c r="E23" s="48">
        <v>3539.1</v>
      </c>
      <c r="F23" s="48">
        <v>1716.9</v>
      </c>
    </row>
    <row r="24" spans="1:15">
      <c r="A24" s="10" t="s">
        <v>4</v>
      </c>
      <c r="B24" s="36" t="s">
        <v>3</v>
      </c>
      <c r="C24" s="26">
        <v>9</v>
      </c>
      <c r="D24" s="26">
        <v>8</v>
      </c>
      <c r="E24" s="26">
        <v>8</v>
      </c>
      <c r="F24" s="26"/>
    </row>
    <row r="25" spans="1:15" ht="21.95" customHeight="1">
      <c r="A25" s="10" t="s">
        <v>22</v>
      </c>
      <c r="B25" s="34" t="s">
        <v>23</v>
      </c>
      <c r="C25" s="27">
        <f>C23*1000/12/C24</f>
        <v>67592.592592592599</v>
      </c>
      <c r="D25" s="27">
        <f>D23*1000/6/D24</f>
        <v>73729.166666666672</v>
      </c>
      <c r="E25" s="27">
        <f>E23*1000/6/E24</f>
        <v>73731.25</v>
      </c>
      <c r="F25" s="27"/>
    </row>
    <row r="26" spans="1:15" ht="25.5">
      <c r="A26" s="7" t="s">
        <v>19</v>
      </c>
      <c r="B26" s="34" t="s">
        <v>2</v>
      </c>
      <c r="C26" s="48">
        <v>18500</v>
      </c>
      <c r="D26" s="48">
        <v>8483</v>
      </c>
      <c r="E26" s="48">
        <v>8482.6</v>
      </c>
      <c r="F26" s="48">
        <v>3859.8</v>
      </c>
    </row>
    <row r="27" spans="1:15">
      <c r="A27" s="10" t="s">
        <v>4</v>
      </c>
      <c r="B27" s="36" t="s">
        <v>3</v>
      </c>
      <c r="C27" s="26">
        <v>20</v>
      </c>
      <c r="D27" s="26">
        <v>21</v>
      </c>
      <c r="E27" s="26">
        <v>21</v>
      </c>
      <c r="F27" s="26"/>
    </row>
    <row r="28" spans="1:15" ht="21.95" customHeight="1">
      <c r="A28" s="10" t="s">
        <v>22</v>
      </c>
      <c r="B28" s="34" t="s">
        <v>23</v>
      </c>
      <c r="C28" s="27">
        <f>C26*1000/12/C27</f>
        <v>77083.333333333343</v>
      </c>
      <c r="D28" s="27">
        <f>D26*1000/6/D27</f>
        <v>67325.39682539682</v>
      </c>
      <c r="E28" s="27">
        <f>E26*1000/6/E27</f>
        <v>67322.222222222219</v>
      </c>
      <c r="F28" s="27"/>
    </row>
    <row r="29" spans="1:15" ht="25.5">
      <c r="A29" s="5" t="s">
        <v>5</v>
      </c>
      <c r="B29" s="34" t="s">
        <v>2</v>
      </c>
      <c r="C29" s="43">
        <v>8300</v>
      </c>
      <c r="D29" s="43">
        <v>6709</v>
      </c>
      <c r="E29" s="43">
        <v>6708.5</v>
      </c>
      <c r="F29" s="43">
        <v>4639.1000000000004</v>
      </c>
      <c r="G29" s="44" t="s">
        <v>59</v>
      </c>
      <c r="H29" s="44" t="s">
        <v>64</v>
      </c>
      <c r="I29" s="44" t="s">
        <v>65</v>
      </c>
      <c r="J29" s="49" t="s">
        <v>66</v>
      </c>
      <c r="K29" s="45" t="s">
        <v>60</v>
      </c>
      <c r="L29" s="49"/>
      <c r="M29" s="49"/>
      <c r="N29" s="49"/>
      <c r="O29" s="49"/>
    </row>
    <row r="30" spans="1:15" ht="36.75">
      <c r="A30" s="12" t="s">
        <v>6</v>
      </c>
      <c r="B30" s="34" t="s">
        <v>2</v>
      </c>
      <c r="C30" s="27">
        <v>10071</v>
      </c>
      <c r="D30" s="27">
        <v>5845.4</v>
      </c>
      <c r="E30" s="27">
        <v>5845.4</v>
      </c>
      <c r="F30" s="27">
        <v>1798.8</v>
      </c>
      <c r="G30" s="44">
        <v>280.39999999999998</v>
      </c>
      <c r="H30" s="44">
        <v>2935</v>
      </c>
      <c r="I30" s="44">
        <v>27.5</v>
      </c>
      <c r="J30" s="49">
        <v>111.8</v>
      </c>
      <c r="K30" s="49">
        <v>691.9</v>
      </c>
      <c r="L30" s="49" t="s">
        <v>83</v>
      </c>
      <c r="M30" s="49"/>
      <c r="N30" s="49"/>
      <c r="O30" s="49"/>
    </row>
    <row r="31" spans="1:15" ht="25.5">
      <c r="A31" s="12" t="s">
        <v>7</v>
      </c>
      <c r="B31" s="34" t="s">
        <v>2</v>
      </c>
      <c r="C31" s="27">
        <v>500</v>
      </c>
      <c r="D31" s="27">
        <v>12.5</v>
      </c>
      <c r="E31" s="27">
        <v>12.5</v>
      </c>
      <c r="F31" s="27">
        <v>0</v>
      </c>
      <c r="G31" s="44">
        <v>280.39999999999998</v>
      </c>
      <c r="H31" s="44">
        <v>967.7</v>
      </c>
      <c r="I31" s="44">
        <v>147.5</v>
      </c>
      <c r="J31" s="49">
        <v>180.2</v>
      </c>
      <c r="K31" s="49">
        <v>223</v>
      </c>
      <c r="L31" s="74" t="s">
        <v>72</v>
      </c>
    </row>
    <row r="32" spans="1:15" ht="36.75">
      <c r="A32" s="12" t="s">
        <v>8</v>
      </c>
      <c r="B32" s="34" t="s">
        <v>2</v>
      </c>
      <c r="C32" s="27">
        <v>316222.09999999998</v>
      </c>
      <c r="D32" s="27">
        <v>1455.4</v>
      </c>
      <c r="E32" s="27">
        <v>1455.4</v>
      </c>
      <c r="F32" s="27">
        <v>1455.4</v>
      </c>
    </row>
    <row r="33" spans="1:6" ht="56.25" customHeight="1">
      <c r="A33" s="12" t="s">
        <v>9</v>
      </c>
      <c r="B33" s="34" t="s">
        <v>2</v>
      </c>
      <c r="C33" s="27">
        <v>14117</v>
      </c>
      <c r="D33" s="27">
        <v>5251.4</v>
      </c>
      <c r="E33" s="27">
        <v>5251.4</v>
      </c>
      <c r="F33" s="27">
        <v>1779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Q33"/>
  <sheetViews>
    <sheetView topLeftCell="A2" zoomScale="80" zoomScaleNormal="80" workbookViewId="0">
      <selection activeCell="J19" sqref="J19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8" style="29" customWidth="1"/>
    <col min="8" max="8" width="12" style="2" customWidth="1"/>
    <col min="9" max="16384" width="9.140625" style="2"/>
  </cols>
  <sheetData>
    <row r="1" spans="1:8">
      <c r="A1" s="102" t="s">
        <v>12</v>
      </c>
      <c r="B1" s="102"/>
      <c r="C1" s="102"/>
      <c r="D1" s="102"/>
      <c r="E1" s="102"/>
      <c r="F1" s="63"/>
    </row>
    <row r="2" spans="1:8">
      <c r="A2" s="102" t="s">
        <v>71</v>
      </c>
      <c r="B2" s="102"/>
      <c r="C2" s="102"/>
      <c r="D2" s="102"/>
      <c r="E2" s="102"/>
      <c r="F2" s="63"/>
    </row>
    <row r="3" spans="1:8">
      <c r="A3" s="1"/>
    </row>
    <row r="4" spans="1:8" ht="45" customHeight="1">
      <c r="A4" s="109" t="s">
        <v>57</v>
      </c>
      <c r="B4" s="109"/>
      <c r="C4" s="109"/>
      <c r="D4" s="109"/>
      <c r="E4" s="109"/>
      <c r="F4" s="65"/>
    </row>
    <row r="5" spans="1:8" ht="15.75" customHeight="1">
      <c r="A5" s="104" t="s">
        <v>13</v>
      </c>
      <c r="B5" s="104"/>
      <c r="C5" s="104"/>
      <c r="D5" s="104"/>
      <c r="E5" s="104"/>
      <c r="F5" s="66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05" t="s">
        <v>24</v>
      </c>
      <c r="B9" s="106" t="s">
        <v>15</v>
      </c>
      <c r="C9" s="107" t="s">
        <v>68</v>
      </c>
      <c r="D9" s="107"/>
      <c r="E9" s="107"/>
      <c r="F9" s="64" t="s">
        <v>82</v>
      </c>
    </row>
    <row r="10" spans="1:8" ht="40.5">
      <c r="A10" s="105"/>
      <c r="B10" s="106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243</v>
      </c>
      <c r="D11" s="50">
        <v>243</v>
      </c>
      <c r="E11" s="50">
        <v>243</v>
      </c>
      <c r="F11" s="50"/>
    </row>
    <row r="12" spans="1:8" ht="25.5">
      <c r="A12" s="10" t="s">
        <v>20</v>
      </c>
      <c r="B12" s="34" t="s">
        <v>2</v>
      </c>
      <c r="C12" s="27">
        <f>(C13-C32)/C11</f>
        <v>806.33744855967075</v>
      </c>
      <c r="D12" s="27">
        <f t="shared" ref="D12:E12" si="0">(D13-D32)/D11</f>
        <v>452.99588477366257</v>
      </c>
      <c r="E12" s="27">
        <f t="shared" si="0"/>
        <v>452.97860082304521</v>
      </c>
      <c r="F12" s="27"/>
    </row>
    <row r="13" spans="1:8" ht="25.5">
      <c r="A13" s="5" t="s">
        <v>92</v>
      </c>
      <c r="B13" s="34" t="s">
        <v>2</v>
      </c>
      <c r="C13" s="96">
        <f>C15+C29+C30+C31+C32+C33</f>
        <v>200372</v>
      </c>
      <c r="D13" s="96">
        <f>D15+D29+D30+D31+D32+D33</f>
        <v>114510</v>
      </c>
      <c r="E13" s="96">
        <f>E15+E29+E30+E31+E32+E33</f>
        <v>114505.29999999999</v>
      </c>
      <c r="F13" s="96"/>
      <c r="H13" s="2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91</v>
      </c>
      <c r="B15" s="34" t="s">
        <v>2</v>
      </c>
      <c r="C15" s="95">
        <f>C17+C20+C23+C26</f>
        <v>160700</v>
      </c>
      <c r="D15" s="95">
        <f t="shared" ref="D15:F15" si="2">D17+D20+D23+D26</f>
        <v>86552</v>
      </c>
      <c r="E15" s="95">
        <f t="shared" si="2"/>
        <v>86549.4</v>
      </c>
      <c r="F15" s="95">
        <f t="shared" si="2"/>
        <v>46460.3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7" s="18" customFormat="1" ht="25.5">
      <c r="A17" s="20" t="s">
        <v>25</v>
      </c>
      <c r="B17" s="34" t="s">
        <v>2</v>
      </c>
      <c r="C17" s="48">
        <v>10000</v>
      </c>
      <c r="D17" s="48">
        <v>5170</v>
      </c>
      <c r="E17" s="48">
        <v>5169.5</v>
      </c>
      <c r="F17" s="48">
        <v>2675.2</v>
      </c>
      <c r="G17" s="29"/>
    </row>
    <row r="18" spans="1:17" s="18" customFormat="1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6">
        <v>4</v>
      </c>
      <c r="G18" s="29"/>
    </row>
    <row r="19" spans="1:17" s="18" customFormat="1" ht="21.95" customHeight="1">
      <c r="A19" s="21" t="s">
        <v>22</v>
      </c>
      <c r="B19" s="34" t="s">
        <v>23</v>
      </c>
      <c r="C19" s="27">
        <f>C17/C18/12*1000</f>
        <v>208333.33333333334</v>
      </c>
      <c r="D19" s="27">
        <f>D17*1000/6/D18</f>
        <v>215416.66666666666</v>
      </c>
      <c r="E19" s="27">
        <f>E17*1000/6/E18</f>
        <v>215395.83333333334</v>
      </c>
      <c r="F19" s="27"/>
      <c r="G19" s="29"/>
    </row>
    <row r="20" spans="1:17" s="18" customFormat="1" ht="25.5">
      <c r="A20" s="20" t="s">
        <v>26</v>
      </c>
      <c r="B20" s="34" t="s">
        <v>2</v>
      </c>
      <c r="C20" s="43">
        <v>108700</v>
      </c>
      <c r="D20" s="43">
        <v>59550</v>
      </c>
      <c r="E20" s="43">
        <v>59549.2</v>
      </c>
      <c r="F20" s="43">
        <v>32424.1</v>
      </c>
      <c r="G20" s="29"/>
    </row>
    <row r="21" spans="1:17">
      <c r="A21" s="10" t="s">
        <v>4</v>
      </c>
      <c r="B21" s="36" t="s">
        <v>3</v>
      </c>
      <c r="C21" s="28">
        <v>40</v>
      </c>
      <c r="D21" s="28">
        <v>45</v>
      </c>
      <c r="E21" s="28">
        <v>45</v>
      </c>
      <c r="F21" s="28">
        <v>45</v>
      </c>
    </row>
    <row r="22" spans="1:17" ht="21.95" customHeight="1">
      <c r="A22" s="10" t="s">
        <v>22</v>
      </c>
      <c r="B22" s="34" t="s">
        <v>23</v>
      </c>
      <c r="C22" s="27">
        <f>C20/C21/12*1000</f>
        <v>226458.33333333334</v>
      </c>
      <c r="D22" s="27">
        <f>D20*1000/6/D21</f>
        <v>220555.55555555556</v>
      </c>
      <c r="E22" s="27">
        <f>E20*1000/6/E21</f>
        <v>220552.59259259258</v>
      </c>
      <c r="F22" s="27"/>
    </row>
    <row r="23" spans="1:17" ht="39">
      <c r="A23" s="14" t="s">
        <v>21</v>
      </c>
      <c r="B23" s="34" t="s">
        <v>2</v>
      </c>
      <c r="C23" s="43">
        <v>9000</v>
      </c>
      <c r="D23" s="43">
        <v>5350</v>
      </c>
      <c r="E23" s="43">
        <v>5349.3</v>
      </c>
      <c r="F23" s="43">
        <v>3120.3</v>
      </c>
    </row>
    <row r="24" spans="1:17">
      <c r="A24" s="10" t="s">
        <v>4</v>
      </c>
      <c r="B24" s="36" t="s">
        <v>3</v>
      </c>
      <c r="C24" s="28">
        <v>4</v>
      </c>
      <c r="D24" s="28">
        <v>5</v>
      </c>
      <c r="E24" s="28">
        <v>5</v>
      </c>
      <c r="F24" s="28">
        <v>5</v>
      </c>
    </row>
    <row r="25" spans="1:17" ht="21.95" customHeight="1">
      <c r="A25" s="10" t="s">
        <v>22</v>
      </c>
      <c r="B25" s="34" t="s">
        <v>23</v>
      </c>
      <c r="C25" s="27">
        <f>C23/C24/12*1000</f>
        <v>187500</v>
      </c>
      <c r="D25" s="27">
        <f>D23*1000/6/D24</f>
        <v>178333.33333333331</v>
      </c>
      <c r="E25" s="27">
        <f>E23*1000/6/E24</f>
        <v>178310</v>
      </c>
      <c r="F25" s="27"/>
    </row>
    <row r="26" spans="1:17" ht="25.5">
      <c r="A26" s="7" t="s">
        <v>19</v>
      </c>
      <c r="B26" s="34" t="s">
        <v>2</v>
      </c>
      <c r="C26" s="43">
        <v>33000</v>
      </c>
      <c r="D26" s="43">
        <v>16482</v>
      </c>
      <c r="E26" s="43">
        <v>16481.400000000001</v>
      </c>
      <c r="F26" s="43">
        <v>8240.7000000000007</v>
      </c>
    </row>
    <row r="27" spans="1:17">
      <c r="A27" s="10" t="s">
        <v>4</v>
      </c>
      <c r="B27" s="36" t="s">
        <v>3</v>
      </c>
      <c r="C27" s="28">
        <v>44</v>
      </c>
      <c r="D27" s="28">
        <v>44</v>
      </c>
      <c r="E27" s="28">
        <v>44</v>
      </c>
      <c r="F27" s="28">
        <v>44</v>
      </c>
    </row>
    <row r="28" spans="1:17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D26*1000/6/D27</f>
        <v>62431.818181818184</v>
      </c>
      <c r="E28" s="27">
        <f>E26*1000/6/E27</f>
        <v>62429.545454545463</v>
      </c>
      <c r="F28" s="27"/>
    </row>
    <row r="29" spans="1:17" ht="25.5">
      <c r="A29" s="5" t="s">
        <v>5</v>
      </c>
      <c r="B29" s="34" t="s">
        <v>2</v>
      </c>
      <c r="C29" s="50">
        <v>16800</v>
      </c>
      <c r="D29" s="50">
        <v>8633</v>
      </c>
      <c r="E29" s="50">
        <v>8632.5</v>
      </c>
      <c r="F29" s="50">
        <v>4421.3999999999996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7" ht="36.75">
      <c r="A30" s="12" t="s">
        <v>6</v>
      </c>
      <c r="B30" s="34" t="s">
        <v>2</v>
      </c>
      <c r="C30" s="25">
        <v>13852</v>
      </c>
      <c r="D30" s="25">
        <v>10852</v>
      </c>
      <c r="E30" s="25">
        <v>10851.7</v>
      </c>
      <c r="F30" s="25">
        <v>4924.8999999999996</v>
      </c>
      <c r="G30" s="53">
        <v>166.1</v>
      </c>
      <c r="H30" s="53">
        <v>1602</v>
      </c>
      <c r="I30" s="54">
        <v>4122.5</v>
      </c>
      <c r="J30" s="54">
        <v>36.200000000000003</v>
      </c>
      <c r="K30" s="54">
        <v>0</v>
      </c>
    </row>
    <row r="31" spans="1:17" ht="25.5">
      <c r="A31" s="12" t="s">
        <v>7</v>
      </c>
      <c r="B31" s="34" t="s">
        <v>2</v>
      </c>
      <c r="C31" s="25"/>
      <c r="D31" s="25"/>
      <c r="E31" s="25"/>
      <c r="F31" s="25">
        <v>0</v>
      </c>
      <c r="G31" s="44">
        <v>166.1</v>
      </c>
      <c r="H31" s="49">
        <v>243.9</v>
      </c>
      <c r="I31" s="49">
        <v>4514.8999999999996</v>
      </c>
      <c r="J31" s="49">
        <v>0</v>
      </c>
      <c r="K31" s="49">
        <v>0</v>
      </c>
      <c r="Q31" s="93"/>
    </row>
    <row r="32" spans="1:17" ht="36.75">
      <c r="A32" s="12" t="s">
        <v>8</v>
      </c>
      <c r="B32" s="34" t="s">
        <v>2</v>
      </c>
      <c r="C32" s="25">
        <v>4432</v>
      </c>
      <c r="D32" s="25">
        <v>4432</v>
      </c>
      <c r="E32" s="25">
        <v>4431.5</v>
      </c>
      <c r="F32" s="25">
        <v>4431.5</v>
      </c>
    </row>
    <row r="33" spans="1:6" ht="57" customHeight="1">
      <c r="A33" s="12" t="s">
        <v>9</v>
      </c>
      <c r="B33" s="34" t="s">
        <v>2</v>
      </c>
      <c r="C33" s="25">
        <v>4588</v>
      </c>
      <c r="D33" s="25">
        <v>4041</v>
      </c>
      <c r="E33" s="25">
        <v>4040.2</v>
      </c>
      <c r="F33" s="25">
        <v>2070.1999999999998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D33"/>
  <sheetViews>
    <sheetView topLeftCell="A6" zoomScale="80" zoomScaleNormal="80" workbookViewId="0">
      <selection activeCell="G33" sqref="G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2.7109375" style="31" customWidth="1"/>
    <col min="7" max="7" width="13.5703125" style="29" customWidth="1"/>
    <col min="8" max="8" width="12" style="29" customWidth="1"/>
    <col min="9" max="9" width="9.140625" style="29"/>
    <col min="10" max="11" width="9.140625" style="2"/>
    <col min="12" max="12" width="13.42578125" style="2" customWidth="1"/>
    <col min="13" max="16384" width="9.140625" style="2"/>
  </cols>
  <sheetData>
    <row r="1" spans="1:30">
      <c r="A1" s="102" t="s">
        <v>12</v>
      </c>
      <c r="B1" s="102"/>
      <c r="C1" s="102"/>
      <c r="D1" s="102"/>
      <c r="E1" s="102"/>
      <c r="F1" s="70"/>
    </row>
    <row r="2" spans="1:30">
      <c r="A2" s="102" t="s">
        <v>71</v>
      </c>
      <c r="B2" s="102"/>
      <c r="C2" s="102"/>
      <c r="D2" s="102"/>
      <c r="E2" s="102"/>
      <c r="F2" s="70"/>
      <c r="AD2" s="2">
        <v>28</v>
      </c>
    </row>
    <row r="3" spans="1:30">
      <c r="A3" s="1"/>
    </row>
    <row r="4" spans="1:30">
      <c r="A4" s="103" t="s">
        <v>31</v>
      </c>
      <c r="B4" s="103"/>
      <c r="C4" s="103"/>
      <c r="D4" s="103"/>
      <c r="E4" s="103"/>
      <c r="F4" s="72"/>
    </row>
    <row r="5" spans="1:30" ht="15.75" customHeight="1">
      <c r="A5" s="104" t="s">
        <v>13</v>
      </c>
      <c r="B5" s="104"/>
      <c r="C5" s="104"/>
      <c r="D5" s="104"/>
      <c r="E5" s="104"/>
      <c r="F5" s="66"/>
    </row>
    <row r="6" spans="1:30">
      <c r="A6" s="4"/>
    </row>
    <row r="7" spans="1:30">
      <c r="A7" s="13" t="s">
        <v>14</v>
      </c>
    </row>
    <row r="8" spans="1:30">
      <c r="A8" s="1"/>
      <c r="L8" s="29"/>
    </row>
    <row r="9" spans="1:30">
      <c r="A9" s="105" t="s">
        <v>24</v>
      </c>
      <c r="B9" s="108" t="s">
        <v>15</v>
      </c>
      <c r="C9" s="107" t="s">
        <v>58</v>
      </c>
      <c r="D9" s="107"/>
      <c r="E9" s="107"/>
      <c r="F9" s="71" t="s">
        <v>76</v>
      </c>
    </row>
    <row r="10" spans="1:30" ht="40.5">
      <c r="A10" s="105"/>
      <c r="B10" s="108"/>
      <c r="C10" s="32" t="s">
        <v>16</v>
      </c>
      <c r="D10" s="32" t="s">
        <v>17</v>
      </c>
      <c r="E10" s="33" t="s">
        <v>11</v>
      </c>
      <c r="F10" s="33"/>
    </row>
    <row r="11" spans="1:30">
      <c r="A11" s="5" t="s">
        <v>18</v>
      </c>
      <c r="B11" s="6" t="s">
        <v>10</v>
      </c>
      <c r="C11" s="43">
        <v>396</v>
      </c>
      <c r="D11" s="43">
        <v>396</v>
      </c>
      <c r="E11" s="43">
        <v>396</v>
      </c>
      <c r="F11" s="43"/>
    </row>
    <row r="12" spans="1:30" ht="25.5">
      <c r="A12" s="10" t="s">
        <v>20</v>
      </c>
      <c r="B12" s="6" t="s">
        <v>2</v>
      </c>
      <c r="C12" s="27">
        <f t="shared" ref="C12" si="0">(C13-C32)/C11</f>
        <v>356.52525252525254</v>
      </c>
      <c r="D12" s="27">
        <f t="shared" ref="D12" si="1">(D13-D32)/D11</f>
        <v>204.98737373737373</v>
      </c>
      <c r="E12" s="27">
        <f>(E13-E32)/E11</f>
        <v>204.97626262626261</v>
      </c>
      <c r="F12" s="27"/>
    </row>
    <row r="13" spans="1:30" ht="25.5">
      <c r="A13" s="5" t="s">
        <v>138</v>
      </c>
      <c r="B13" s="6" t="s">
        <v>2</v>
      </c>
      <c r="C13" s="95">
        <f>C15+C29+C30+C31+C32+C33</f>
        <v>172000</v>
      </c>
      <c r="D13" s="95">
        <f>D15+D29+D30+D31+D32+D33</f>
        <v>100149</v>
      </c>
      <c r="E13" s="95">
        <f>E15+E29+E30+E31+E32+E33</f>
        <v>100143.9</v>
      </c>
      <c r="F13" s="27"/>
    </row>
    <row r="14" spans="1:30">
      <c r="A14" s="8" t="s">
        <v>0</v>
      </c>
      <c r="B14" s="9"/>
      <c r="C14" s="27">
        <v>0</v>
      </c>
      <c r="D14" s="27">
        <f t="shared" ref="D14" si="2">C14</f>
        <v>0</v>
      </c>
      <c r="E14" s="27">
        <v>0</v>
      </c>
      <c r="F14" s="27"/>
      <c r="H14" s="31"/>
    </row>
    <row r="15" spans="1:30" ht="25.5">
      <c r="A15" s="5" t="s">
        <v>139</v>
      </c>
      <c r="B15" s="6" t="s">
        <v>2</v>
      </c>
      <c r="C15" s="95">
        <f>C17+C20+C23+C26</f>
        <v>113000</v>
      </c>
      <c r="D15" s="95">
        <f t="shared" ref="D15" si="3">D17+D20+D23+D26</f>
        <v>62250</v>
      </c>
      <c r="E15" s="95">
        <f>E17+E20+E23+E26</f>
        <v>62247.5</v>
      </c>
      <c r="F15" s="95">
        <f>F17+F20+F23+F26</f>
        <v>34152.6</v>
      </c>
      <c r="G15" s="75"/>
    </row>
    <row r="16" spans="1:30">
      <c r="A16" s="8" t="s">
        <v>1</v>
      </c>
      <c r="B16" s="9"/>
      <c r="C16" s="26"/>
      <c r="D16" s="26"/>
      <c r="E16" s="26"/>
      <c r="F16" s="26"/>
    </row>
    <row r="17" spans="1:12" s="18" customFormat="1" ht="25.5">
      <c r="A17" s="20" t="s">
        <v>25</v>
      </c>
      <c r="B17" s="17" t="s">
        <v>2</v>
      </c>
      <c r="C17" s="48">
        <v>8400</v>
      </c>
      <c r="D17" s="48">
        <v>4857</v>
      </c>
      <c r="E17" s="48">
        <v>4856.5</v>
      </c>
      <c r="F17" s="48">
        <v>2770.5</v>
      </c>
      <c r="G17" s="29"/>
      <c r="H17" s="29"/>
      <c r="I17" s="29"/>
    </row>
    <row r="18" spans="1:12" s="18" customFormat="1">
      <c r="A18" s="21" t="s">
        <v>4</v>
      </c>
      <c r="B18" s="22" t="s">
        <v>3</v>
      </c>
      <c r="C18" s="26">
        <v>4</v>
      </c>
      <c r="D18" s="26">
        <v>4</v>
      </c>
      <c r="E18" s="26">
        <v>4</v>
      </c>
      <c r="F18" s="26"/>
      <c r="G18" s="29"/>
      <c r="H18" s="29"/>
      <c r="I18" s="29"/>
    </row>
    <row r="19" spans="1:12" s="18" customFormat="1" ht="21.95" customHeight="1">
      <c r="A19" s="21" t="s">
        <v>22</v>
      </c>
      <c r="B19" s="17" t="s">
        <v>23</v>
      </c>
      <c r="C19" s="27">
        <f>C17*1000/12/C18</f>
        <v>175000</v>
      </c>
      <c r="D19" s="27">
        <f>D17*1000/6/D18</f>
        <v>202375</v>
      </c>
      <c r="E19" s="27">
        <f>E17*1000/6/E18</f>
        <v>202354.16666666666</v>
      </c>
      <c r="F19" s="27"/>
      <c r="G19" s="29"/>
      <c r="H19" s="29"/>
      <c r="I19" s="29"/>
    </row>
    <row r="20" spans="1:12" s="18" customFormat="1" ht="25.5">
      <c r="A20" s="20" t="s">
        <v>26</v>
      </c>
      <c r="B20" s="17" t="s">
        <v>2</v>
      </c>
      <c r="C20" s="48">
        <v>77500</v>
      </c>
      <c r="D20" s="48">
        <v>44183</v>
      </c>
      <c r="E20" s="48">
        <v>44182.1</v>
      </c>
      <c r="F20" s="48">
        <v>24865.5</v>
      </c>
      <c r="G20" s="29"/>
      <c r="H20" s="29"/>
      <c r="I20" s="29" t="s">
        <v>27</v>
      </c>
    </row>
    <row r="21" spans="1:12" s="18" customFormat="1">
      <c r="A21" s="21" t="s">
        <v>4</v>
      </c>
      <c r="B21" s="22" t="s">
        <v>3</v>
      </c>
      <c r="C21" s="26">
        <v>36</v>
      </c>
      <c r="D21" s="26">
        <v>36</v>
      </c>
      <c r="E21" s="26">
        <v>36</v>
      </c>
      <c r="F21" s="26"/>
      <c r="G21" s="29"/>
      <c r="H21" s="29" t="s">
        <v>27</v>
      </c>
      <c r="I21" s="29"/>
    </row>
    <row r="22" spans="1:12" ht="21.95" customHeight="1">
      <c r="A22" s="10" t="s">
        <v>22</v>
      </c>
      <c r="B22" s="6" t="s">
        <v>23</v>
      </c>
      <c r="C22" s="27">
        <f>C20*1000/12/C21</f>
        <v>179398.14814814815</v>
      </c>
      <c r="D22" s="27">
        <f>D20*1000/6/D21</f>
        <v>204550.92592592593</v>
      </c>
      <c r="E22" s="27">
        <f>E20*1000/6/E21</f>
        <v>204546.75925925924</v>
      </c>
      <c r="F22" s="27"/>
      <c r="I22" s="29" t="s">
        <v>27</v>
      </c>
    </row>
    <row r="23" spans="1:12" ht="39">
      <c r="A23" s="14" t="s">
        <v>21</v>
      </c>
      <c r="B23" s="6" t="s">
        <v>2</v>
      </c>
      <c r="C23" s="48">
        <v>8800</v>
      </c>
      <c r="D23" s="48">
        <v>4376</v>
      </c>
      <c r="E23" s="48">
        <v>4375.3999999999996</v>
      </c>
      <c r="F23" s="48">
        <v>2187.6999999999998</v>
      </c>
    </row>
    <row r="24" spans="1:12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  <c r="F24" s="26"/>
    </row>
    <row r="25" spans="1:12" ht="21.95" customHeight="1">
      <c r="A25" s="10" t="s">
        <v>22</v>
      </c>
      <c r="B25" s="6" t="s">
        <v>23</v>
      </c>
      <c r="C25" s="27">
        <f>C23*1000/12/C24</f>
        <v>104761.90476190476</v>
      </c>
      <c r="D25" s="27">
        <f>D23*1000/6/D24</f>
        <v>104190.4761904762</v>
      </c>
      <c r="E25" s="27">
        <f>E23*1000/6/E24</f>
        <v>104176.19047619049</v>
      </c>
      <c r="F25" s="27"/>
    </row>
    <row r="26" spans="1:12" ht="25.5">
      <c r="A26" s="7" t="s">
        <v>19</v>
      </c>
      <c r="B26" s="6" t="s">
        <v>2</v>
      </c>
      <c r="C26" s="48">
        <v>18300</v>
      </c>
      <c r="D26" s="48">
        <v>8834</v>
      </c>
      <c r="E26" s="48">
        <v>8833.5</v>
      </c>
      <c r="F26" s="48">
        <v>4328.8999999999996</v>
      </c>
    </row>
    <row r="27" spans="1:12">
      <c r="A27" s="10" t="s">
        <v>4</v>
      </c>
      <c r="B27" s="11" t="s">
        <v>3</v>
      </c>
      <c r="C27" s="26">
        <v>24</v>
      </c>
      <c r="D27" s="26">
        <v>24</v>
      </c>
      <c r="E27" s="26">
        <v>24</v>
      </c>
      <c r="F27" s="26"/>
    </row>
    <row r="28" spans="1:12" ht="21.95" customHeight="1">
      <c r="A28" s="10" t="s">
        <v>22</v>
      </c>
      <c r="B28" s="6" t="s">
        <v>23</v>
      </c>
      <c r="C28" s="27">
        <f>C26*1000/12/C27</f>
        <v>63541.666666666664</v>
      </c>
      <c r="D28" s="27">
        <f>D26*1000/6/D27</f>
        <v>61347.222222222219</v>
      </c>
      <c r="E28" s="27">
        <f>E26*1000/6/E27</f>
        <v>61343.75</v>
      </c>
      <c r="F28" s="27"/>
    </row>
    <row r="29" spans="1:12" ht="25.5">
      <c r="A29" s="5" t="s">
        <v>5</v>
      </c>
      <c r="B29" s="6" t="s">
        <v>2</v>
      </c>
      <c r="C29" s="43">
        <v>12600</v>
      </c>
      <c r="D29" s="43">
        <v>6730</v>
      </c>
      <c r="E29" s="43">
        <v>6729.2</v>
      </c>
      <c r="F29" s="43">
        <v>3582.5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9578</v>
      </c>
      <c r="D30" s="27">
        <v>8169</v>
      </c>
      <c r="E30" s="27">
        <v>8168.7</v>
      </c>
      <c r="F30" s="27">
        <v>1341.4</v>
      </c>
      <c r="G30" s="74">
        <v>280.39999999999998</v>
      </c>
      <c r="H30" s="74">
        <v>4145.3999999999996</v>
      </c>
      <c r="I30" s="74">
        <v>2322</v>
      </c>
      <c r="J30" s="76">
        <v>37.1</v>
      </c>
      <c r="K30" s="76">
        <v>42.4</v>
      </c>
      <c r="L30" s="2" t="s">
        <v>83</v>
      </c>
    </row>
    <row r="31" spans="1:12" ht="25.5">
      <c r="A31" s="12" t="s">
        <v>7</v>
      </c>
      <c r="B31" s="6" t="s">
        <v>2</v>
      </c>
      <c r="C31" s="27">
        <v>500</v>
      </c>
      <c r="D31" s="27"/>
      <c r="E31" s="27"/>
      <c r="F31" s="27"/>
      <c r="G31" s="74">
        <v>361.8</v>
      </c>
      <c r="H31" s="74">
        <v>109.1</v>
      </c>
      <c r="I31" s="74">
        <v>765.5</v>
      </c>
      <c r="J31" s="76">
        <v>50</v>
      </c>
      <c r="K31" s="76">
        <v>55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30816</v>
      </c>
      <c r="D32" s="27">
        <v>18974</v>
      </c>
      <c r="E32" s="27">
        <v>18973.3</v>
      </c>
      <c r="F32" s="27">
        <v>18973.3</v>
      </c>
    </row>
    <row r="33" spans="1:6" ht="54" customHeight="1">
      <c r="A33" s="12" t="s">
        <v>9</v>
      </c>
      <c r="B33" s="6" t="s">
        <v>2</v>
      </c>
      <c r="C33" s="27">
        <v>5506</v>
      </c>
      <c r="D33" s="27">
        <v>4026</v>
      </c>
      <c r="E33" s="27">
        <v>4025.2</v>
      </c>
      <c r="F33" s="27">
        <v>1789.5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0" zoomScale="70" zoomScaleNormal="70" workbookViewId="0">
      <selection activeCell="C38" sqref="C38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6" width="13.42578125" style="37" customWidth="1"/>
    <col min="7" max="7" width="13.28515625" style="29" customWidth="1"/>
    <col min="8" max="8" width="12" style="29" customWidth="1"/>
    <col min="9" max="9" width="9.140625" style="29"/>
    <col min="10" max="11" width="9.140625" style="2"/>
    <col min="12" max="12" width="11.5703125" style="2" customWidth="1"/>
    <col min="13" max="16384" width="9.140625" style="2"/>
  </cols>
  <sheetData>
    <row r="1" spans="1:12">
      <c r="A1" s="102" t="s">
        <v>12</v>
      </c>
      <c r="B1" s="102"/>
      <c r="C1" s="102"/>
      <c r="D1" s="102"/>
      <c r="E1" s="102"/>
      <c r="F1" s="70"/>
    </row>
    <row r="2" spans="1:12">
      <c r="A2" s="102" t="s">
        <v>71</v>
      </c>
      <c r="B2" s="102"/>
      <c r="C2" s="102"/>
      <c r="D2" s="102"/>
      <c r="E2" s="102"/>
      <c r="F2" s="70"/>
    </row>
    <row r="3" spans="1:12">
      <c r="A3" s="1"/>
    </row>
    <row r="4" spans="1:12" ht="40.5" customHeight="1">
      <c r="A4" s="109" t="s">
        <v>32</v>
      </c>
      <c r="B4" s="109"/>
      <c r="C4" s="109"/>
      <c r="D4" s="109"/>
      <c r="E4" s="109"/>
      <c r="F4" s="65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</row>
    <row r="8" spans="1:12">
      <c r="A8" s="1"/>
      <c r="L8" s="29"/>
    </row>
    <row r="9" spans="1:12">
      <c r="A9" s="105" t="s">
        <v>24</v>
      </c>
      <c r="B9" s="108" t="s">
        <v>15</v>
      </c>
      <c r="C9" s="107" t="s">
        <v>58</v>
      </c>
      <c r="D9" s="107"/>
      <c r="E9" s="107"/>
      <c r="F9" s="71" t="s">
        <v>77</v>
      </c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756</v>
      </c>
      <c r="D11" s="43">
        <v>756</v>
      </c>
      <c r="E11" s="43">
        <v>756</v>
      </c>
      <c r="F11" s="43"/>
    </row>
    <row r="12" spans="1:12" ht="25.5">
      <c r="A12" s="10" t="s">
        <v>20</v>
      </c>
      <c r="B12" s="6" t="s">
        <v>2</v>
      </c>
      <c r="C12" s="27">
        <f>(C13-C32)/C11</f>
        <v>397.728835978836</v>
      </c>
      <c r="D12" s="27">
        <f t="shared" ref="D12:E12" si="0">(D13-D32)/D11</f>
        <v>210.97499999999999</v>
      </c>
      <c r="E12" s="27">
        <f t="shared" si="0"/>
        <v>210.97248677248677</v>
      </c>
      <c r="F12" s="27"/>
    </row>
    <row r="13" spans="1:12" ht="25.5">
      <c r="A13" s="5" t="s">
        <v>136</v>
      </c>
      <c r="B13" s="6" t="s">
        <v>2</v>
      </c>
      <c r="C13" s="95">
        <f>C15+C29+C30+C31+C32+C33</f>
        <v>318000</v>
      </c>
      <c r="D13" s="95">
        <f>D15+D29+D30+D31+D32+D33</f>
        <v>175030.1</v>
      </c>
      <c r="E13" s="95">
        <f>E15+E29+E30+E31+E32+E33</f>
        <v>175028</v>
      </c>
      <c r="F13" s="27"/>
    </row>
    <row r="14" spans="1:12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H14" s="31"/>
    </row>
    <row r="15" spans="1:12" ht="25.5">
      <c r="A15" s="5" t="s">
        <v>137</v>
      </c>
      <c r="B15" s="6" t="s">
        <v>2</v>
      </c>
      <c r="C15" s="95">
        <f>C17+C20+C23+C26</f>
        <v>235500</v>
      </c>
      <c r="D15" s="95">
        <f t="shared" ref="D15" si="2">D17+D20+D23+D26</f>
        <v>132277.5</v>
      </c>
      <c r="E15" s="95">
        <f>E17+E20+E23+E26</f>
        <v>132276.20000000001</v>
      </c>
      <c r="F15" s="95">
        <f>F17+F20+F23+F26</f>
        <v>73668.800000000003</v>
      </c>
      <c r="G15" s="75"/>
    </row>
    <row r="16" spans="1:12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2" s="18" customFormat="1" ht="25.5">
      <c r="A17" s="20" t="s">
        <v>25</v>
      </c>
      <c r="B17" s="17" t="s">
        <v>2</v>
      </c>
      <c r="C17" s="43">
        <v>17800</v>
      </c>
      <c r="D17" s="43">
        <v>9433.5</v>
      </c>
      <c r="E17" s="43">
        <v>9433.2000000000007</v>
      </c>
      <c r="F17" s="43">
        <v>4984.8</v>
      </c>
      <c r="G17" s="29"/>
      <c r="H17" s="29"/>
      <c r="I17" s="29"/>
    </row>
    <row r="18" spans="1:12" s="18" customFormat="1">
      <c r="A18" s="21" t="s">
        <v>4</v>
      </c>
      <c r="B18" s="22" t="s">
        <v>3</v>
      </c>
      <c r="C18" s="28">
        <v>8</v>
      </c>
      <c r="D18" s="27">
        <v>7</v>
      </c>
      <c r="E18" s="27">
        <v>7</v>
      </c>
      <c r="F18" s="27"/>
      <c r="G18" s="29"/>
      <c r="H18" s="29"/>
      <c r="I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185416.66666666666</v>
      </c>
      <c r="D19" s="27">
        <f>D17*1000/6/D18</f>
        <v>224607.14285714287</v>
      </c>
      <c r="E19" s="27">
        <f>E17*1000/6/E18</f>
        <v>224600</v>
      </c>
      <c r="F19" s="27"/>
      <c r="G19" s="29"/>
      <c r="H19" s="31"/>
      <c r="I19" s="29"/>
    </row>
    <row r="20" spans="1:12" s="18" customFormat="1" ht="25.5">
      <c r="A20" s="20" t="s">
        <v>26</v>
      </c>
      <c r="B20" s="17" t="s">
        <v>2</v>
      </c>
      <c r="C20" s="43">
        <v>157000</v>
      </c>
      <c r="D20" s="43">
        <v>91949</v>
      </c>
      <c r="E20" s="43">
        <v>91948.6</v>
      </c>
      <c r="F20" s="43">
        <v>52922.8</v>
      </c>
      <c r="G20" s="29"/>
      <c r="H20" s="29"/>
      <c r="I20" s="29"/>
    </row>
    <row r="21" spans="1:12" s="18" customFormat="1">
      <c r="A21" s="21" t="s">
        <v>4</v>
      </c>
      <c r="B21" s="22" t="s">
        <v>3</v>
      </c>
      <c r="C21" s="28">
        <v>65</v>
      </c>
      <c r="D21" s="27">
        <v>65</v>
      </c>
      <c r="E21" s="27">
        <v>65</v>
      </c>
      <c r="F21" s="27"/>
      <c r="G21" s="29"/>
      <c r="H21" s="29"/>
      <c r="I21" s="29"/>
    </row>
    <row r="22" spans="1:12" ht="21.95" customHeight="1">
      <c r="A22" s="10" t="s">
        <v>22</v>
      </c>
      <c r="B22" s="6" t="s">
        <v>23</v>
      </c>
      <c r="C22" s="27">
        <f>C20*1000/12/C21</f>
        <v>201282.05128205128</v>
      </c>
      <c r="D22" s="27">
        <f>D20*1000/6/D21</f>
        <v>235766.66666666669</v>
      </c>
      <c r="E22" s="27">
        <f>E20*1000/6/E21</f>
        <v>235765.641025641</v>
      </c>
      <c r="F22" s="27"/>
    </row>
    <row r="23" spans="1:12" ht="39">
      <c r="A23" s="14" t="s">
        <v>21</v>
      </c>
      <c r="B23" s="6" t="s">
        <v>2</v>
      </c>
      <c r="C23" s="43">
        <v>14100</v>
      </c>
      <c r="D23" s="43">
        <v>7113</v>
      </c>
      <c r="E23" s="43">
        <v>7112.8</v>
      </c>
      <c r="F23" s="43">
        <v>3610.2</v>
      </c>
    </row>
    <row r="24" spans="1:12">
      <c r="A24" s="10" t="s">
        <v>4</v>
      </c>
      <c r="B24" s="11" t="s">
        <v>3</v>
      </c>
      <c r="C24" s="28">
        <v>7</v>
      </c>
      <c r="D24" s="27">
        <v>7</v>
      </c>
      <c r="E24" s="27">
        <v>7</v>
      </c>
      <c r="F24" s="27"/>
    </row>
    <row r="25" spans="1:12" ht="21.95" customHeight="1">
      <c r="A25" s="10" t="s">
        <v>22</v>
      </c>
      <c r="B25" s="6" t="s">
        <v>23</v>
      </c>
      <c r="C25" s="27">
        <f>C23/C24/12*1000</f>
        <v>167857.14285714287</v>
      </c>
      <c r="D25" s="27">
        <f>D23*1000/6/D24</f>
        <v>169357.14285714287</v>
      </c>
      <c r="E25" s="27">
        <f>E23*1000/6/E24</f>
        <v>169352.38095238098</v>
      </c>
      <c r="F25" s="27"/>
    </row>
    <row r="26" spans="1:12" ht="25.5">
      <c r="A26" s="7" t="s">
        <v>19</v>
      </c>
      <c r="B26" s="6" t="s">
        <v>2</v>
      </c>
      <c r="C26" s="43">
        <v>46600</v>
      </c>
      <c r="D26" s="43">
        <v>23782</v>
      </c>
      <c r="E26" s="43">
        <v>23781.599999999999</v>
      </c>
      <c r="F26" s="43">
        <v>12151</v>
      </c>
    </row>
    <row r="27" spans="1:12">
      <c r="A27" s="10" t="s">
        <v>4</v>
      </c>
      <c r="B27" s="11" t="s">
        <v>3</v>
      </c>
      <c r="C27" s="28">
        <v>65</v>
      </c>
      <c r="D27" s="27">
        <v>60</v>
      </c>
      <c r="E27" s="27">
        <v>60</v>
      </c>
      <c r="F27" s="27"/>
    </row>
    <row r="28" spans="1:12" ht="21.95" customHeight="1">
      <c r="A28" s="10" t="s">
        <v>22</v>
      </c>
      <c r="B28" s="6" t="s">
        <v>23</v>
      </c>
      <c r="C28" s="27">
        <f>C26/C27/12*1000</f>
        <v>59743.589743589742</v>
      </c>
      <c r="D28" s="27">
        <f>D26*1000/6/D27</f>
        <v>66061.111111111109</v>
      </c>
      <c r="E28" s="27">
        <f>E26*1000/6/E27</f>
        <v>66060</v>
      </c>
      <c r="F28" s="27"/>
    </row>
    <row r="29" spans="1:12" ht="25.5">
      <c r="A29" s="5" t="s">
        <v>5</v>
      </c>
      <c r="B29" s="6" t="s">
        <v>2</v>
      </c>
      <c r="C29" s="43">
        <v>19500</v>
      </c>
      <c r="D29" s="43">
        <v>12465</v>
      </c>
      <c r="E29" s="43">
        <v>12464.5</v>
      </c>
      <c r="F29" s="43">
        <v>7682.9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25916</v>
      </c>
      <c r="D30" s="100">
        <v>8015</v>
      </c>
      <c r="E30" s="100">
        <v>8014.9</v>
      </c>
      <c r="F30" s="100">
        <v>2161.8000000000002</v>
      </c>
      <c r="G30" s="44">
        <v>365.5</v>
      </c>
      <c r="H30" s="44">
        <v>952.9</v>
      </c>
      <c r="I30" s="44">
        <v>4450.3</v>
      </c>
      <c r="J30" s="49">
        <v>35.799999999999997</v>
      </c>
      <c r="K30" s="49">
        <v>48.6</v>
      </c>
      <c r="L30" s="2" t="s">
        <v>83</v>
      </c>
    </row>
    <row r="31" spans="1:12" ht="25.5">
      <c r="A31" s="12" t="s">
        <v>7</v>
      </c>
      <c r="B31" s="6" t="s">
        <v>2</v>
      </c>
      <c r="C31" s="27">
        <v>2500</v>
      </c>
      <c r="D31" s="100">
        <v>12.5</v>
      </c>
      <c r="E31" s="100">
        <v>12.5</v>
      </c>
      <c r="F31" s="100">
        <v>0</v>
      </c>
      <c r="G31" s="44">
        <v>385.1</v>
      </c>
      <c r="H31" s="44">
        <v>265.60000000000002</v>
      </c>
      <c r="I31" s="44">
        <v>1469</v>
      </c>
      <c r="J31" s="49">
        <v>18.7</v>
      </c>
      <c r="K31" s="49">
        <v>23.4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17317</v>
      </c>
      <c r="D32" s="100">
        <v>15533</v>
      </c>
      <c r="E32" s="100">
        <v>15532.8</v>
      </c>
      <c r="F32" s="100">
        <v>15532.8</v>
      </c>
    </row>
    <row r="33" spans="1:6" ht="60" customHeight="1">
      <c r="A33" s="12" t="s">
        <v>9</v>
      </c>
      <c r="B33" s="6" t="s">
        <v>2</v>
      </c>
      <c r="C33" s="27">
        <v>17267</v>
      </c>
      <c r="D33" s="100">
        <v>6727.1</v>
      </c>
      <c r="E33" s="100">
        <v>6727.1</v>
      </c>
      <c r="F33" s="100">
        <v>2859.7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33"/>
  <sheetViews>
    <sheetView topLeftCell="A5" zoomScale="70" zoomScaleNormal="70" workbookViewId="0">
      <selection activeCell="I23" sqref="I2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6" width="12.85546875" style="31" customWidth="1"/>
    <col min="7" max="7" width="10.28515625" style="29" customWidth="1"/>
    <col min="8" max="8" width="12" style="29" customWidth="1"/>
    <col min="9" max="16384" width="9.140625" style="2"/>
  </cols>
  <sheetData>
    <row r="1" spans="1:12">
      <c r="A1" s="102" t="s">
        <v>12</v>
      </c>
      <c r="B1" s="102"/>
      <c r="C1" s="102"/>
      <c r="D1" s="102"/>
      <c r="E1" s="102"/>
      <c r="F1" s="57"/>
    </row>
    <row r="2" spans="1:12">
      <c r="A2" s="102" t="s">
        <v>71</v>
      </c>
      <c r="B2" s="102"/>
      <c r="C2" s="102"/>
      <c r="D2" s="102"/>
      <c r="E2" s="102"/>
      <c r="F2" s="57"/>
    </row>
    <row r="3" spans="1:12">
      <c r="A3" s="1"/>
    </row>
    <row r="4" spans="1:12" ht="36.75" customHeight="1">
      <c r="A4" s="109" t="s">
        <v>33</v>
      </c>
      <c r="B4" s="109"/>
      <c r="C4" s="109"/>
      <c r="D4" s="109"/>
      <c r="E4" s="109"/>
      <c r="F4" s="65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  <c r="L7" s="29"/>
    </row>
    <row r="8" spans="1:12">
      <c r="A8" s="1"/>
    </row>
    <row r="9" spans="1:12">
      <c r="A9" s="105" t="s">
        <v>24</v>
      </c>
      <c r="B9" s="106" t="s">
        <v>15</v>
      </c>
      <c r="C9" s="107" t="s">
        <v>58</v>
      </c>
      <c r="D9" s="107"/>
      <c r="E9" s="107"/>
      <c r="F9" s="58" t="s">
        <v>78</v>
      </c>
    </row>
    <row r="10" spans="1:12" ht="40.5">
      <c r="A10" s="105"/>
      <c r="B10" s="106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27">
        <v>8</v>
      </c>
      <c r="D11" s="27">
        <v>8</v>
      </c>
      <c r="E11" s="27">
        <v>8</v>
      </c>
      <c r="F11" s="27"/>
    </row>
    <row r="12" spans="1:12" ht="25.5">
      <c r="A12" s="10" t="s">
        <v>20</v>
      </c>
      <c r="B12" s="34" t="s">
        <v>2</v>
      </c>
      <c r="C12" s="27">
        <f>(C13-C32)/C11</f>
        <v>1650</v>
      </c>
      <c r="D12" s="27">
        <f t="shared" ref="D12" si="0">(D13-D32)/D11</f>
        <v>928.45</v>
      </c>
      <c r="E12" s="27">
        <f>(E13-E32)/E11</f>
        <v>928.30000000000007</v>
      </c>
      <c r="F12" s="27"/>
      <c r="H12" s="29" t="s">
        <v>27</v>
      </c>
    </row>
    <row r="13" spans="1:12" ht="25.5">
      <c r="A13" s="5" t="s">
        <v>134</v>
      </c>
      <c r="B13" s="34" t="s">
        <v>2</v>
      </c>
      <c r="C13" s="95">
        <f>C15+C29+C30+C31+C32+C33</f>
        <v>13200</v>
      </c>
      <c r="D13" s="95">
        <f>D15+D29+D30+D31+D32+D33</f>
        <v>7427.6</v>
      </c>
      <c r="E13" s="95">
        <f>E15+E29+E30+E31+E32+E33</f>
        <v>7426.4000000000005</v>
      </c>
      <c r="F13" s="99">
        <f>F15+F29+F30+F31+F32+F33</f>
        <v>4172.3999999999996</v>
      </c>
      <c r="G13" s="69"/>
    </row>
    <row r="14" spans="1:12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F14" s="27"/>
      <c r="H14" s="31"/>
    </row>
    <row r="15" spans="1:12" ht="25.5">
      <c r="A15" s="5" t="s">
        <v>135</v>
      </c>
      <c r="B15" s="34" t="s">
        <v>2</v>
      </c>
      <c r="C15" s="95">
        <f>C17+C20+C23+C26</f>
        <v>10500</v>
      </c>
      <c r="D15" s="95">
        <f t="shared" ref="D15" si="2">D17+D20+D23+D26</f>
        <v>5836</v>
      </c>
      <c r="E15" s="95">
        <f>E17+E20+E23+E26</f>
        <v>5835.4000000000005</v>
      </c>
      <c r="F15" s="95">
        <f>F17+F20+F23+F26</f>
        <v>3318.3999999999996</v>
      </c>
      <c r="G15" s="69"/>
    </row>
    <row r="16" spans="1:12">
      <c r="A16" s="8" t="s">
        <v>1</v>
      </c>
      <c r="B16" s="35"/>
      <c r="C16" s="26"/>
      <c r="D16" s="26"/>
      <c r="E16" s="26"/>
      <c r="F16" s="26"/>
    </row>
    <row r="17" spans="1:13" s="18" customFormat="1" ht="25.5">
      <c r="A17" s="20" t="s">
        <v>25</v>
      </c>
      <c r="B17" s="34" t="s">
        <v>2</v>
      </c>
      <c r="C17" s="48">
        <v>0</v>
      </c>
      <c r="D17" s="48">
        <v>0</v>
      </c>
      <c r="E17" s="48">
        <v>0</v>
      </c>
      <c r="F17" s="48">
        <v>0</v>
      </c>
      <c r="G17" s="29"/>
      <c r="H17" s="29"/>
    </row>
    <row r="18" spans="1:13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6"/>
      <c r="G18" s="29"/>
      <c r="H18" s="29"/>
    </row>
    <row r="19" spans="1:13" s="18" customFormat="1" ht="21.95" customHeight="1">
      <c r="A19" s="21" t="s">
        <v>22</v>
      </c>
      <c r="B19" s="34" t="s">
        <v>23</v>
      </c>
      <c r="C19" s="26"/>
      <c r="D19" s="26"/>
      <c r="E19" s="26"/>
      <c r="F19" s="26"/>
      <c r="G19" s="29"/>
      <c r="H19" s="29"/>
    </row>
    <row r="20" spans="1:13" s="18" customFormat="1" ht="25.5">
      <c r="A20" s="20" t="s">
        <v>26</v>
      </c>
      <c r="B20" s="34" t="s">
        <v>2</v>
      </c>
      <c r="C20" s="48">
        <v>3900</v>
      </c>
      <c r="D20" s="48">
        <v>2477</v>
      </c>
      <c r="E20" s="48">
        <v>2476.8000000000002</v>
      </c>
      <c r="F20" s="48">
        <v>1330.2</v>
      </c>
      <c r="G20" s="29"/>
      <c r="H20" s="29"/>
    </row>
    <row r="21" spans="1:13" s="18" customFormat="1">
      <c r="A21" s="21" t="s">
        <v>4</v>
      </c>
      <c r="B21" s="36" t="s">
        <v>3</v>
      </c>
      <c r="C21" s="26">
        <v>2</v>
      </c>
      <c r="D21" s="26">
        <v>3</v>
      </c>
      <c r="E21" s="26">
        <v>3</v>
      </c>
      <c r="F21" s="26"/>
      <c r="G21" s="29"/>
      <c r="H21" s="29"/>
    </row>
    <row r="22" spans="1:13" s="18" customFormat="1" ht="21.95" customHeight="1">
      <c r="A22" s="21" t="s">
        <v>22</v>
      </c>
      <c r="B22" s="34" t="s">
        <v>23</v>
      </c>
      <c r="C22" s="27">
        <f>C20/C21/12*1000</f>
        <v>162500</v>
      </c>
      <c r="D22" s="27">
        <f>D20*1000/6/D21</f>
        <v>137611.11111111109</v>
      </c>
      <c r="E22" s="27">
        <f>E20*1000/6/E21</f>
        <v>137600</v>
      </c>
      <c r="F22" s="27"/>
      <c r="G22" s="29"/>
      <c r="H22" s="29"/>
    </row>
    <row r="23" spans="1:13" s="18" customFormat="1" ht="39">
      <c r="A23" s="23" t="s">
        <v>21</v>
      </c>
      <c r="B23" s="34" t="s">
        <v>2</v>
      </c>
      <c r="C23" s="48">
        <v>2100</v>
      </c>
      <c r="D23" s="48">
        <v>1041.5</v>
      </c>
      <c r="E23" s="48">
        <v>1041.3</v>
      </c>
      <c r="F23" s="48">
        <v>753.9</v>
      </c>
      <c r="G23" s="29"/>
      <c r="H23" s="29"/>
    </row>
    <row r="24" spans="1:13" s="18" customFormat="1">
      <c r="A24" s="21" t="s">
        <v>4</v>
      </c>
      <c r="B24" s="36" t="s">
        <v>3</v>
      </c>
      <c r="C24" s="26">
        <v>1</v>
      </c>
      <c r="D24" s="26">
        <v>1</v>
      </c>
      <c r="E24" s="26">
        <v>1</v>
      </c>
      <c r="F24" s="26"/>
      <c r="G24" s="29"/>
      <c r="H24" s="29"/>
    </row>
    <row r="25" spans="1:13" s="18" customFormat="1" ht="21.95" customHeight="1">
      <c r="A25" s="21" t="s">
        <v>22</v>
      </c>
      <c r="B25" s="34" t="s">
        <v>23</v>
      </c>
      <c r="C25" s="27">
        <f>C23/C24/12*1000</f>
        <v>175000</v>
      </c>
      <c r="D25" s="27">
        <f>D23*1000/6/D24</f>
        <v>173583.33333333334</v>
      </c>
      <c r="E25" s="27">
        <f>E23*1000/6/E24</f>
        <v>173550</v>
      </c>
      <c r="F25" s="27"/>
      <c r="G25" s="29"/>
      <c r="H25" s="29"/>
    </row>
    <row r="26" spans="1:13" ht="25.5">
      <c r="A26" s="7" t="s">
        <v>19</v>
      </c>
      <c r="B26" s="34" t="s">
        <v>2</v>
      </c>
      <c r="C26" s="48">
        <v>4500</v>
      </c>
      <c r="D26" s="48">
        <v>2317.5</v>
      </c>
      <c r="E26" s="48">
        <v>2317.3000000000002</v>
      </c>
      <c r="F26" s="48">
        <v>1234.3</v>
      </c>
    </row>
    <row r="27" spans="1:13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  <c r="F27" s="26"/>
    </row>
    <row r="28" spans="1:13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D26*1000/6/D27</f>
        <v>64375</v>
      </c>
      <c r="E28" s="27">
        <f>E26*1000/6/E27</f>
        <v>64369.444444444445</v>
      </c>
      <c r="F28" s="27"/>
    </row>
    <row r="29" spans="1:13" ht="25.5">
      <c r="A29" s="5" t="s">
        <v>5</v>
      </c>
      <c r="B29" s="34" t="s">
        <v>2</v>
      </c>
      <c r="C29" s="43">
        <v>1200</v>
      </c>
      <c r="D29" s="43">
        <v>620</v>
      </c>
      <c r="E29" s="43">
        <v>619.70000000000005</v>
      </c>
      <c r="F29" s="43">
        <v>483.7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  <c r="L29" s="49">
        <v>156.9</v>
      </c>
      <c r="M29" s="49"/>
    </row>
    <row r="30" spans="1:13" ht="36.75">
      <c r="A30" s="12" t="s">
        <v>6</v>
      </c>
      <c r="B30" s="34" t="s">
        <v>2</v>
      </c>
      <c r="C30" s="27">
        <v>1080</v>
      </c>
      <c r="D30" s="27">
        <v>589.5</v>
      </c>
      <c r="E30" s="27">
        <v>589.20000000000005</v>
      </c>
      <c r="F30" s="27">
        <v>245.6</v>
      </c>
      <c r="G30" s="53">
        <v>37.6</v>
      </c>
      <c r="H30" s="53">
        <v>11.6</v>
      </c>
      <c r="I30" s="54">
        <v>294.39999999999998</v>
      </c>
      <c r="J30" s="49"/>
      <c r="K30" s="49"/>
      <c r="L30" s="49"/>
      <c r="M30" s="49"/>
    </row>
    <row r="31" spans="1:13" ht="25.5">
      <c r="A31" s="12" t="s">
        <v>7</v>
      </c>
      <c r="B31" s="34" t="s">
        <v>2</v>
      </c>
      <c r="C31" s="27">
        <v>20</v>
      </c>
      <c r="D31" s="27">
        <v>0</v>
      </c>
      <c r="E31" s="27">
        <v>0</v>
      </c>
      <c r="F31" s="27">
        <v>0</v>
      </c>
      <c r="G31" s="74">
        <v>37.6</v>
      </c>
      <c r="H31" s="74">
        <v>11.7</v>
      </c>
      <c r="I31" s="76">
        <v>196.3</v>
      </c>
    </row>
    <row r="32" spans="1:13" ht="36.75">
      <c r="A32" s="12" t="s">
        <v>8</v>
      </c>
      <c r="B32" s="34" t="s">
        <v>2</v>
      </c>
      <c r="C32" s="27"/>
      <c r="D32" s="27">
        <v>0</v>
      </c>
      <c r="E32" s="27">
        <v>0</v>
      </c>
      <c r="F32" s="27">
        <v>0</v>
      </c>
    </row>
    <row r="33" spans="1:6" ht="52.5" customHeight="1">
      <c r="A33" s="12" t="s">
        <v>9</v>
      </c>
      <c r="B33" s="34" t="s">
        <v>2</v>
      </c>
      <c r="C33" s="27">
        <v>400</v>
      </c>
      <c r="D33" s="27">
        <v>382.1</v>
      </c>
      <c r="E33" s="27">
        <v>382.1</v>
      </c>
      <c r="F33" s="27">
        <v>124.7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7" zoomScale="80" zoomScaleNormal="80" workbookViewId="0">
      <selection activeCell="E26" sqref="E26:F26"/>
    </sheetView>
  </sheetViews>
  <sheetFormatPr defaultColWidth="9.140625" defaultRowHeight="20.25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6" width="13.28515625" style="31" customWidth="1"/>
    <col min="7" max="7" width="13.28515625" style="29" customWidth="1"/>
    <col min="8" max="8" width="12" style="29" customWidth="1"/>
    <col min="9" max="16384" width="9.140625" style="2"/>
  </cols>
  <sheetData>
    <row r="1" spans="1:12">
      <c r="A1" s="102" t="s">
        <v>12</v>
      </c>
      <c r="B1" s="102"/>
      <c r="C1" s="102"/>
      <c r="D1" s="102"/>
      <c r="E1" s="102"/>
      <c r="F1" s="70"/>
    </row>
    <row r="2" spans="1:12">
      <c r="A2" s="102" t="s">
        <v>71</v>
      </c>
      <c r="B2" s="102"/>
      <c r="C2" s="102"/>
      <c r="D2" s="102"/>
      <c r="E2" s="102"/>
      <c r="F2" s="70"/>
    </row>
    <row r="3" spans="1:12">
      <c r="A3" s="1"/>
    </row>
    <row r="4" spans="1:12" ht="40.5" customHeight="1">
      <c r="A4" s="109" t="s">
        <v>34</v>
      </c>
      <c r="B4" s="109"/>
      <c r="C4" s="109"/>
      <c r="D4" s="109"/>
      <c r="E4" s="109"/>
      <c r="F4" s="65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  <c r="G7" s="29" t="s">
        <v>72</v>
      </c>
      <c r="L7" s="29" t="s">
        <v>72</v>
      </c>
    </row>
    <row r="8" spans="1:12">
      <c r="A8" s="1"/>
    </row>
    <row r="9" spans="1:12">
      <c r="A9" s="105" t="s">
        <v>24</v>
      </c>
      <c r="B9" s="108" t="s">
        <v>15</v>
      </c>
      <c r="C9" s="107" t="s">
        <v>58</v>
      </c>
      <c r="D9" s="107"/>
      <c r="E9" s="107"/>
      <c r="F9" s="71" t="s">
        <v>76</v>
      </c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27">
        <v>154</v>
      </c>
      <c r="D11" s="27">
        <v>154</v>
      </c>
      <c r="E11" s="27">
        <v>154</v>
      </c>
      <c r="F11" s="27"/>
    </row>
    <row r="12" spans="1:12" ht="25.5">
      <c r="A12" s="10" t="s">
        <v>20</v>
      </c>
      <c r="B12" s="6" t="s">
        <v>2</v>
      </c>
      <c r="C12" s="27">
        <f>(C13-C32)/C11</f>
        <v>888.7467532467532</v>
      </c>
      <c r="D12" s="27">
        <f t="shared" ref="D12:E12" si="0">(D13-D32)/D11</f>
        <v>504.44805194805195</v>
      </c>
      <c r="E12" s="27">
        <f t="shared" si="0"/>
        <v>504.4298701298701</v>
      </c>
      <c r="F12" s="27"/>
      <c r="H12" s="29" t="s">
        <v>27</v>
      </c>
    </row>
    <row r="13" spans="1:12" ht="25.5">
      <c r="A13" s="5" t="s">
        <v>132</v>
      </c>
      <c r="B13" s="6" t="s">
        <v>2</v>
      </c>
      <c r="C13" s="95">
        <f>C15+C29+C30+C31+C32+C33</f>
        <v>137617</v>
      </c>
      <c r="D13" s="95">
        <f>D15+D29+D30+D31+D32+D33</f>
        <v>78282</v>
      </c>
      <c r="E13" s="95">
        <f>E15+E29+E30+E31+E32+E33</f>
        <v>78279.099999999991</v>
      </c>
      <c r="F13" s="95"/>
    </row>
    <row r="14" spans="1:12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F14" s="27"/>
      <c r="H14" s="31"/>
    </row>
    <row r="15" spans="1:12" ht="25.5">
      <c r="A15" s="5" t="s">
        <v>133</v>
      </c>
      <c r="B15" s="6" t="s">
        <v>2</v>
      </c>
      <c r="C15" s="95">
        <f>C17+C20+C23+C26</f>
        <v>113620</v>
      </c>
      <c r="D15" s="95">
        <f t="shared" ref="D15:F15" si="2">D17+D20+D23+D26</f>
        <v>63060</v>
      </c>
      <c r="E15" s="95">
        <f t="shared" si="2"/>
        <v>63058.6</v>
      </c>
      <c r="F15" s="95">
        <f t="shared" si="2"/>
        <v>34391.5</v>
      </c>
      <c r="G15" s="69"/>
    </row>
    <row r="16" spans="1:12">
      <c r="A16" s="8" t="s">
        <v>1</v>
      </c>
      <c r="B16" s="9"/>
      <c r="C16" s="26"/>
      <c r="D16" s="26"/>
      <c r="E16" s="26"/>
      <c r="F16" s="26"/>
    </row>
    <row r="17" spans="1:12" s="18" customFormat="1" ht="25.5">
      <c r="A17" s="20" t="s">
        <v>25</v>
      </c>
      <c r="B17" s="17" t="s">
        <v>2</v>
      </c>
      <c r="C17" s="48">
        <v>7320</v>
      </c>
      <c r="D17" s="48">
        <v>5232</v>
      </c>
      <c r="E17" s="48">
        <v>5231.5</v>
      </c>
      <c r="F17" s="48">
        <v>2705.3</v>
      </c>
      <c r="G17" s="29"/>
      <c r="H17" s="29"/>
    </row>
    <row r="18" spans="1:12" s="18" customFormat="1">
      <c r="A18" s="21" t="s">
        <v>4</v>
      </c>
      <c r="B18" s="22" t="s">
        <v>3</v>
      </c>
      <c r="C18" s="26">
        <v>3</v>
      </c>
      <c r="D18" s="26">
        <v>4</v>
      </c>
      <c r="E18" s="26">
        <v>4</v>
      </c>
      <c r="F18" s="26"/>
      <c r="G18" s="29"/>
      <c r="H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203333.33333333334</v>
      </c>
      <c r="D19" s="27">
        <f>D17*1000/6/D18</f>
        <v>218000</v>
      </c>
      <c r="E19" s="27">
        <f>E17*1000/6/E18</f>
        <v>217979.16666666666</v>
      </c>
      <c r="F19" s="27"/>
      <c r="G19" s="29"/>
      <c r="H19" s="29"/>
    </row>
    <row r="20" spans="1:12" s="18" customFormat="1" ht="25.5">
      <c r="A20" s="20" t="s">
        <v>26</v>
      </c>
      <c r="B20" s="17" t="s">
        <v>2</v>
      </c>
      <c r="C20" s="48">
        <v>83800</v>
      </c>
      <c r="D20" s="48">
        <v>47315</v>
      </c>
      <c r="E20" s="48">
        <v>47314.9</v>
      </c>
      <c r="F20" s="48">
        <v>26301.7</v>
      </c>
      <c r="G20" s="29"/>
      <c r="H20" s="29"/>
    </row>
    <row r="21" spans="1:12" s="18" customFormat="1">
      <c r="A21" s="21" t="s">
        <v>4</v>
      </c>
      <c r="B21" s="22" t="s">
        <v>3</v>
      </c>
      <c r="C21" s="26">
        <v>29</v>
      </c>
      <c r="D21" s="26">
        <v>31</v>
      </c>
      <c r="E21" s="26">
        <v>31</v>
      </c>
      <c r="F21" s="26"/>
      <c r="G21" s="29"/>
      <c r="H21" s="29"/>
    </row>
    <row r="22" spans="1:12" ht="21.95" customHeight="1">
      <c r="A22" s="10" t="s">
        <v>22</v>
      </c>
      <c r="B22" s="6" t="s">
        <v>23</v>
      </c>
      <c r="C22" s="27">
        <f>C20/C21/12*1000</f>
        <v>240804.59770114941</v>
      </c>
      <c r="D22" s="27">
        <f>D20*1000/6/D21</f>
        <v>254381.72043010753</v>
      </c>
      <c r="E22" s="27">
        <f>E20*1000/6/E21</f>
        <v>254381.18279569893</v>
      </c>
      <c r="F22" s="27"/>
    </row>
    <row r="23" spans="1:12" ht="39">
      <c r="A23" s="14" t="s">
        <v>21</v>
      </c>
      <c r="B23" s="6" t="s">
        <v>2</v>
      </c>
      <c r="C23" s="48">
        <v>8300</v>
      </c>
      <c r="D23" s="48">
        <v>3887</v>
      </c>
      <c r="E23" s="48">
        <v>3886.6</v>
      </c>
      <c r="F23" s="48">
        <v>2358.5</v>
      </c>
    </row>
    <row r="24" spans="1:12">
      <c r="A24" s="10" t="s">
        <v>4</v>
      </c>
      <c r="B24" s="11" t="s">
        <v>3</v>
      </c>
      <c r="C24" s="26">
        <v>4</v>
      </c>
      <c r="D24" s="26">
        <v>4</v>
      </c>
      <c r="E24" s="26">
        <v>4</v>
      </c>
      <c r="F24" s="26"/>
    </row>
    <row r="25" spans="1:12" ht="21.95" customHeight="1">
      <c r="A25" s="10" t="s">
        <v>22</v>
      </c>
      <c r="B25" s="6" t="s">
        <v>23</v>
      </c>
      <c r="C25" s="27">
        <f>C23/C24/12*1000</f>
        <v>172916.66666666666</v>
      </c>
      <c r="D25" s="27">
        <f>D23*1000/6/D24</f>
        <v>161958.33333333334</v>
      </c>
      <c r="E25" s="27">
        <f>E23*1000/6/E24</f>
        <v>161941.66666666666</v>
      </c>
      <c r="F25" s="27"/>
    </row>
    <row r="26" spans="1:12" ht="25.5">
      <c r="A26" s="7" t="s">
        <v>19</v>
      </c>
      <c r="B26" s="6" t="s">
        <v>2</v>
      </c>
      <c r="C26" s="48">
        <v>14200</v>
      </c>
      <c r="D26" s="48">
        <v>6626</v>
      </c>
      <c r="E26" s="48">
        <v>6625.6</v>
      </c>
      <c r="F26" s="48">
        <v>3026</v>
      </c>
    </row>
    <row r="27" spans="1:12">
      <c r="A27" s="10" t="s">
        <v>4</v>
      </c>
      <c r="B27" s="11" t="s">
        <v>3</v>
      </c>
      <c r="C27" s="26">
        <v>22</v>
      </c>
      <c r="D27" s="26">
        <v>19</v>
      </c>
      <c r="E27" s="26">
        <v>19</v>
      </c>
      <c r="F27" s="26"/>
    </row>
    <row r="28" spans="1:12" ht="21.95" customHeight="1">
      <c r="A28" s="10" t="s">
        <v>22</v>
      </c>
      <c r="B28" s="6" t="s">
        <v>23</v>
      </c>
      <c r="C28" s="27">
        <f>C26/C27/12*1000</f>
        <v>53787.878787878792</v>
      </c>
      <c r="D28" s="27">
        <f>D26*1000/6/D27</f>
        <v>58122.807017543855</v>
      </c>
      <c r="E28" s="27">
        <f>E26*1000/6/E27</f>
        <v>58119.298245614038</v>
      </c>
      <c r="F28" s="27"/>
      <c r="G28" s="44"/>
      <c r="H28" s="44"/>
      <c r="I28" s="44"/>
      <c r="J28" s="49"/>
      <c r="K28" s="49"/>
      <c r="L28" s="49"/>
    </row>
    <row r="29" spans="1:12" ht="25.5">
      <c r="A29" s="5" t="s">
        <v>5</v>
      </c>
      <c r="B29" s="6" t="s">
        <v>2</v>
      </c>
      <c r="C29" s="43">
        <v>11300</v>
      </c>
      <c r="D29" s="43">
        <v>6543</v>
      </c>
      <c r="E29" s="43">
        <v>6542.6</v>
      </c>
      <c r="F29" s="43">
        <v>3707.4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  <c r="L29" s="49"/>
    </row>
    <row r="30" spans="1:12" ht="36.75">
      <c r="A30" s="12" t="s">
        <v>6</v>
      </c>
      <c r="B30" s="6" t="s">
        <v>2</v>
      </c>
      <c r="C30" s="27">
        <v>7027</v>
      </c>
      <c r="D30" s="27">
        <v>5618</v>
      </c>
      <c r="E30" s="27">
        <v>5617.5</v>
      </c>
      <c r="F30" s="27">
        <v>2299.8000000000002</v>
      </c>
      <c r="G30" s="53">
        <v>68.8</v>
      </c>
      <c r="H30" s="53">
        <v>361.6</v>
      </c>
      <c r="I30" s="54">
        <v>2818.4</v>
      </c>
      <c r="J30" s="54">
        <v>22.9</v>
      </c>
      <c r="K30" s="54">
        <v>46</v>
      </c>
      <c r="L30" s="2" t="s">
        <v>83</v>
      </c>
    </row>
    <row r="31" spans="1:12" ht="25.5">
      <c r="A31" s="12" t="s">
        <v>7</v>
      </c>
      <c r="B31" s="6" t="s">
        <v>2</v>
      </c>
      <c r="C31" s="27">
        <v>200</v>
      </c>
      <c r="D31" s="27">
        <v>0</v>
      </c>
      <c r="E31" s="27">
        <v>0</v>
      </c>
      <c r="F31" s="27">
        <v>0</v>
      </c>
      <c r="G31" s="29">
        <v>68.8</v>
      </c>
      <c r="H31" s="29">
        <v>78.400000000000006</v>
      </c>
      <c r="I31" s="2">
        <v>2083.6999999999998</v>
      </c>
      <c r="J31" s="2">
        <v>22.9</v>
      </c>
      <c r="K31" s="2">
        <v>46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750</v>
      </c>
      <c r="D32" s="27">
        <v>597</v>
      </c>
      <c r="E32" s="27">
        <v>596.9</v>
      </c>
      <c r="F32" s="27">
        <v>596.9</v>
      </c>
    </row>
    <row r="33" spans="1:6" ht="52.5" customHeight="1">
      <c r="A33" s="12" t="s">
        <v>9</v>
      </c>
      <c r="B33" s="6" t="s">
        <v>2</v>
      </c>
      <c r="C33" s="27">
        <v>4720</v>
      </c>
      <c r="D33" s="27">
        <v>2464</v>
      </c>
      <c r="E33" s="27">
        <v>2463.5</v>
      </c>
      <c r="F33" s="27">
        <v>1264.5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4" zoomScale="70" zoomScaleNormal="70" workbookViewId="0">
      <selection activeCell="I24" sqref="I24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6" width="14.7109375" style="37" customWidth="1"/>
    <col min="7" max="7" width="11.85546875" style="29" customWidth="1"/>
    <col min="8" max="8" width="12" style="2" customWidth="1"/>
    <col min="9" max="16384" width="9.140625" style="2"/>
  </cols>
  <sheetData>
    <row r="1" spans="1:12">
      <c r="A1" s="102" t="s">
        <v>12</v>
      </c>
      <c r="B1" s="102"/>
      <c r="C1" s="102"/>
      <c r="D1" s="102"/>
      <c r="E1" s="102"/>
      <c r="F1" s="70"/>
    </row>
    <row r="2" spans="1:12">
      <c r="A2" s="102" t="s">
        <v>71</v>
      </c>
      <c r="B2" s="102"/>
      <c r="C2" s="102"/>
      <c r="D2" s="102"/>
      <c r="E2" s="102"/>
      <c r="F2" s="70"/>
    </row>
    <row r="3" spans="1:12">
      <c r="A3" s="1"/>
    </row>
    <row r="4" spans="1:12" ht="39.75" customHeight="1">
      <c r="A4" s="109" t="s">
        <v>35</v>
      </c>
      <c r="B4" s="109"/>
      <c r="C4" s="109"/>
      <c r="D4" s="109"/>
      <c r="E4" s="109"/>
      <c r="F4" s="65"/>
    </row>
    <row r="5" spans="1:12" ht="15.75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05" t="s">
        <v>24</v>
      </c>
      <c r="B9" s="108" t="s">
        <v>15</v>
      </c>
      <c r="C9" s="107" t="s">
        <v>58</v>
      </c>
      <c r="D9" s="107"/>
      <c r="E9" s="107"/>
      <c r="F9" s="71" t="s">
        <v>76</v>
      </c>
      <c r="L9" s="29"/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10</v>
      </c>
      <c r="D11" s="43">
        <v>10</v>
      </c>
      <c r="E11" s="43">
        <v>10</v>
      </c>
      <c r="F11" s="43"/>
    </row>
    <row r="12" spans="1:12" ht="25.5">
      <c r="A12" s="10" t="s">
        <v>20</v>
      </c>
      <c r="B12" s="6" t="s">
        <v>2</v>
      </c>
      <c r="C12" s="27">
        <f>(C13-C32)/C11</f>
        <v>2736.7</v>
      </c>
      <c r="D12" s="27">
        <f t="shared" ref="D12:E12" si="0">(D13-D32)/D11</f>
        <v>1287.6200000000001</v>
      </c>
      <c r="E12" s="27">
        <f t="shared" si="0"/>
        <v>1287.5099999999998</v>
      </c>
      <c r="F12" s="27"/>
      <c r="G12" s="29" t="s">
        <v>27</v>
      </c>
    </row>
    <row r="13" spans="1:12" ht="25.5">
      <c r="A13" s="5" t="s">
        <v>130</v>
      </c>
      <c r="B13" s="6" t="s">
        <v>2</v>
      </c>
      <c r="C13" s="95">
        <f>C15+C29+C30+C31+C32+C33</f>
        <v>27697</v>
      </c>
      <c r="D13" s="95">
        <f>D15+D29+D30+D31+D32+D33</f>
        <v>13206.2</v>
      </c>
      <c r="E13" s="95">
        <f>E15+E29+E30+E31+E32+E33</f>
        <v>13203.199999999999</v>
      </c>
      <c r="F13" s="27"/>
    </row>
    <row r="14" spans="1:12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15"/>
    </row>
    <row r="15" spans="1:12" ht="25.5">
      <c r="A15" s="5" t="s">
        <v>131</v>
      </c>
      <c r="B15" s="6" t="s">
        <v>2</v>
      </c>
      <c r="C15" s="95">
        <f>C17+C20+C23+C26</f>
        <v>16700</v>
      </c>
      <c r="D15" s="95">
        <f>D17+D20+D23+D26</f>
        <v>8904.2000000000007</v>
      </c>
      <c r="E15" s="95">
        <f>E17+E20+E23+E26</f>
        <v>8904.0999999999985</v>
      </c>
      <c r="F15" s="95">
        <f>F17+F20+F23+F26</f>
        <v>4912.8999999999996</v>
      </c>
      <c r="G15" s="69"/>
    </row>
    <row r="16" spans="1:12">
      <c r="A16" s="8" t="s">
        <v>1</v>
      </c>
      <c r="B16" s="9"/>
      <c r="C16" s="26"/>
      <c r="D16" s="26"/>
      <c r="E16" s="26"/>
      <c r="F16" s="26"/>
    </row>
    <row r="17" spans="1:12" s="18" customFormat="1" ht="25.5">
      <c r="A17" s="20" t="s">
        <v>25</v>
      </c>
      <c r="B17" s="17" t="s">
        <v>2</v>
      </c>
      <c r="C17" s="26"/>
      <c r="D17" s="26"/>
      <c r="E17" s="26"/>
      <c r="F17" s="26"/>
      <c r="G17" s="29"/>
    </row>
    <row r="18" spans="1:12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26"/>
      <c r="G18" s="29"/>
    </row>
    <row r="19" spans="1:12" s="18" customFormat="1" ht="21.95" customHeight="1">
      <c r="A19" s="21" t="s">
        <v>22</v>
      </c>
      <c r="B19" s="17" t="s">
        <v>23</v>
      </c>
      <c r="C19" s="26"/>
      <c r="D19" s="26"/>
      <c r="E19" s="26"/>
      <c r="F19" s="26"/>
      <c r="G19" s="29"/>
    </row>
    <row r="20" spans="1:12" s="18" customFormat="1" ht="25.5">
      <c r="A20" s="20" t="s">
        <v>26</v>
      </c>
      <c r="B20" s="17" t="s">
        <v>2</v>
      </c>
      <c r="C20" s="48">
        <v>7300</v>
      </c>
      <c r="D20" s="48">
        <v>4724</v>
      </c>
      <c r="E20" s="48">
        <v>4723.8999999999996</v>
      </c>
      <c r="F20" s="48">
        <v>2904.2</v>
      </c>
      <c r="G20" s="29"/>
    </row>
    <row r="21" spans="1:12">
      <c r="A21" s="10" t="s">
        <v>4</v>
      </c>
      <c r="B21" s="11" t="s">
        <v>3</v>
      </c>
      <c r="C21" s="26">
        <v>6</v>
      </c>
      <c r="D21" s="26">
        <v>6</v>
      </c>
      <c r="E21" s="26">
        <v>6</v>
      </c>
      <c r="F21" s="26"/>
    </row>
    <row r="22" spans="1:12" ht="21.95" customHeight="1">
      <c r="A22" s="10" t="s">
        <v>22</v>
      </c>
      <c r="B22" s="6" t="s">
        <v>23</v>
      </c>
      <c r="C22" s="27">
        <f>C20/C21/12*1000</f>
        <v>101388.88888888891</v>
      </c>
      <c r="D22" s="27">
        <f>D20*1000/6/D21</f>
        <v>131222.22222222222</v>
      </c>
      <c r="E22" s="27">
        <f>E20*1000/6/E21</f>
        <v>131219.44444444444</v>
      </c>
      <c r="F22" s="27"/>
    </row>
    <row r="23" spans="1:12" ht="39">
      <c r="A23" s="14" t="s">
        <v>21</v>
      </c>
      <c r="B23" s="6" t="s">
        <v>2</v>
      </c>
      <c r="C23" s="48">
        <v>800</v>
      </c>
      <c r="D23" s="48">
        <v>180</v>
      </c>
      <c r="E23" s="48">
        <v>180</v>
      </c>
      <c r="F23" s="48"/>
    </row>
    <row r="24" spans="1:12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  <c r="F24" s="26"/>
    </row>
    <row r="25" spans="1:12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D23*1000/3/D24</f>
        <v>60000</v>
      </c>
      <c r="E25" s="27">
        <f>E23*1000/3/E24</f>
        <v>60000</v>
      </c>
      <c r="F25" s="27"/>
    </row>
    <row r="26" spans="1:12" ht="25.5">
      <c r="A26" s="7" t="s">
        <v>19</v>
      </c>
      <c r="B26" s="6" t="s">
        <v>2</v>
      </c>
      <c r="C26" s="48">
        <v>8600</v>
      </c>
      <c r="D26" s="48">
        <v>4000.2</v>
      </c>
      <c r="E26" s="48">
        <v>4000.2</v>
      </c>
      <c r="F26" s="48">
        <v>2008.7</v>
      </c>
    </row>
    <row r="27" spans="1:12">
      <c r="A27" s="10" t="s">
        <v>4</v>
      </c>
      <c r="B27" s="11" t="s">
        <v>3</v>
      </c>
      <c r="C27" s="26">
        <v>13</v>
      </c>
      <c r="D27" s="26">
        <v>13</v>
      </c>
      <c r="E27" s="26">
        <v>13</v>
      </c>
      <c r="F27" s="26"/>
    </row>
    <row r="28" spans="1:12" ht="21.95" customHeight="1">
      <c r="A28" s="10" t="s">
        <v>22</v>
      </c>
      <c r="B28" s="6" t="s">
        <v>23</v>
      </c>
      <c r="C28" s="27">
        <f>C26/C27/12*1000</f>
        <v>55128.205128205132</v>
      </c>
      <c r="D28" s="27">
        <f>D26*1000/6/D27</f>
        <v>51284.615384615383</v>
      </c>
      <c r="E28" s="27">
        <f>E26*1000/6/E27</f>
        <v>51284.615384615383</v>
      </c>
      <c r="F28" s="27"/>
    </row>
    <row r="29" spans="1:12" ht="25.5">
      <c r="A29" s="5" t="s">
        <v>5</v>
      </c>
      <c r="B29" s="6" t="s">
        <v>2</v>
      </c>
      <c r="C29" s="43">
        <v>1800</v>
      </c>
      <c r="D29" s="43">
        <v>1232</v>
      </c>
      <c r="E29" s="43">
        <v>1231.5</v>
      </c>
      <c r="F29" s="43">
        <v>810.5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7062</v>
      </c>
      <c r="D30" s="27">
        <v>2418</v>
      </c>
      <c r="E30" s="27">
        <v>2417.6999999999998</v>
      </c>
      <c r="F30" s="27">
        <v>1104.4000000000001</v>
      </c>
      <c r="G30" s="53">
        <v>34.799999999999997</v>
      </c>
      <c r="H30" s="54">
        <v>30.3</v>
      </c>
      <c r="I30" s="54">
        <v>1248.2</v>
      </c>
      <c r="J30" s="49"/>
      <c r="K30" s="49"/>
      <c r="L30" s="2" t="s">
        <v>83</v>
      </c>
    </row>
    <row r="31" spans="1:12" ht="25.5">
      <c r="A31" s="12" t="s">
        <v>7</v>
      </c>
      <c r="B31" s="6" t="s">
        <v>2</v>
      </c>
      <c r="C31" s="27">
        <v>0</v>
      </c>
      <c r="D31" s="27">
        <f t="shared" si="1"/>
        <v>0</v>
      </c>
      <c r="E31" s="27">
        <v>0</v>
      </c>
      <c r="F31" s="27"/>
      <c r="G31" s="74">
        <v>34.799999999999997</v>
      </c>
      <c r="H31" s="76">
        <v>17.5</v>
      </c>
      <c r="I31" s="77">
        <v>1052.0999999999999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330</v>
      </c>
      <c r="D32" s="27">
        <v>330</v>
      </c>
      <c r="E32" s="27">
        <v>328.1</v>
      </c>
      <c r="F32" s="27">
        <v>328.1</v>
      </c>
    </row>
    <row r="33" spans="1:7" ht="50.25" customHeight="1">
      <c r="A33" s="12" t="s">
        <v>9</v>
      </c>
      <c r="B33" s="6" t="s">
        <v>2</v>
      </c>
      <c r="C33" s="27">
        <v>1805</v>
      </c>
      <c r="D33" s="27">
        <v>322</v>
      </c>
      <c r="E33" s="27">
        <v>321.8</v>
      </c>
      <c r="F33" s="27">
        <v>177.3</v>
      </c>
      <c r="G33" s="29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opLeftCell="A15" zoomScale="80" zoomScaleNormal="80" workbookViewId="0">
      <selection activeCell="E16" sqref="E16:F1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4.140625" style="31" customWidth="1"/>
    <col min="7" max="7" width="13.5703125" style="29" customWidth="1"/>
    <col min="8" max="8" width="12" style="2" customWidth="1"/>
    <col min="9" max="11" width="9.140625" style="2"/>
    <col min="12" max="12" width="12" style="2" customWidth="1"/>
    <col min="13" max="16384" width="9.140625" style="2"/>
  </cols>
  <sheetData>
    <row r="1" spans="1:12">
      <c r="A1" s="102" t="s">
        <v>12</v>
      </c>
      <c r="B1" s="102"/>
      <c r="C1" s="102"/>
      <c r="D1" s="102"/>
      <c r="E1" s="102"/>
      <c r="F1" s="80"/>
    </row>
    <row r="2" spans="1:12">
      <c r="A2" s="102" t="s">
        <v>71</v>
      </c>
      <c r="B2" s="102"/>
      <c r="C2" s="102"/>
      <c r="D2" s="102"/>
      <c r="E2" s="102"/>
      <c r="F2" s="80"/>
    </row>
    <row r="3" spans="1:12" ht="10.5" customHeight="1">
      <c r="A3" s="1"/>
    </row>
    <row r="4" spans="1:12" ht="54" customHeight="1">
      <c r="A4" s="109" t="s">
        <v>36</v>
      </c>
      <c r="B4" s="109"/>
      <c r="C4" s="109"/>
      <c r="D4" s="109"/>
      <c r="E4" s="109"/>
      <c r="F4" s="65"/>
    </row>
    <row r="5" spans="1:12" ht="21" customHeight="1">
      <c r="A5" s="104" t="s">
        <v>13</v>
      </c>
      <c r="B5" s="104"/>
      <c r="C5" s="104"/>
      <c r="D5" s="104"/>
      <c r="E5" s="104"/>
      <c r="F5" s="66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05" t="s">
        <v>24</v>
      </c>
      <c r="B9" s="108" t="s">
        <v>15</v>
      </c>
      <c r="C9" s="107" t="s">
        <v>58</v>
      </c>
      <c r="D9" s="107"/>
      <c r="E9" s="107"/>
      <c r="F9" s="29" t="s">
        <v>75</v>
      </c>
      <c r="L9" s="29"/>
    </row>
    <row r="10" spans="1:12" ht="40.5">
      <c r="A10" s="105"/>
      <c r="B10" s="108"/>
      <c r="C10" s="32" t="s">
        <v>16</v>
      </c>
      <c r="D10" s="32" t="s">
        <v>17</v>
      </c>
      <c r="E10" s="33" t="s">
        <v>11</v>
      </c>
      <c r="F10" s="90"/>
    </row>
    <row r="11" spans="1:12">
      <c r="A11" s="5" t="s">
        <v>18</v>
      </c>
      <c r="B11" s="6" t="s">
        <v>10</v>
      </c>
      <c r="C11" s="43">
        <v>51</v>
      </c>
      <c r="D11" s="43">
        <v>51</v>
      </c>
      <c r="E11" s="43">
        <v>51</v>
      </c>
      <c r="F11" s="91"/>
    </row>
    <row r="12" spans="1:12" ht="25.5">
      <c r="A12" s="10" t="s">
        <v>20</v>
      </c>
      <c r="B12" s="6" t="s">
        <v>2</v>
      </c>
      <c r="C12" s="27">
        <f>(C13-C32)/C11</f>
        <v>1482.6078431372548</v>
      </c>
      <c r="D12" s="27">
        <f t="shared" ref="D12:E12" si="0">(D13-D32)/D11</f>
        <v>837.72549019607845</v>
      </c>
      <c r="E12" s="27">
        <f t="shared" si="0"/>
        <v>835.50784313725489</v>
      </c>
      <c r="F12" s="39"/>
      <c r="G12" s="29" t="s">
        <v>28</v>
      </c>
    </row>
    <row r="13" spans="1:12" ht="25.5">
      <c r="A13" s="5" t="s">
        <v>128</v>
      </c>
      <c r="B13" s="6" t="s">
        <v>2</v>
      </c>
      <c r="C13" s="95">
        <f>C15+C29+C30+C31+C32+C33</f>
        <v>76363</v>
      </c>
      <c r="D13" s="95">
        <f>D15+D29+D30+D31+D32+D33</f>
        <v>43015.1</v>
      </c>
      <c r="E13" s="95">
        <f>E15+E29+E30+E31+E32+E33</f>
        <v>42902</v>
      </c>
      <c r="F13" s="91"/>
    </row>
    <row r="14" spans="1:12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39"/>
      <c r="H14" s="15"/>
    </row>
    <row r="15" spans="1:12" ht="25.5">
      <c r="A15" s="5" t="s">
        <v>129</v>
      </c>
      <c r="B15" s="6" t="s">
        <v>2</v>
      </c>
      <c r="C15" s="95">
        <f>C17+C20+C23+C26</f>
        <v>59635</v>
      </c>
      <c r="D15" s="95">
        <f t="shared" ref="D15:F15" si="2">D17+D20+D23+D26</f>
        <v>33250.1</v>
      </c>
      <c r="E15" s="95">
        <f t="shared" si="2"/>
        <v>33137.5</v>
      </c>
      <c r="F15" s="43">
        <f t="shared" si="2"/>
        <v>18217.8</v>
      </c>
      <c r="G15" s="27"/>
    </row>
    <row r="16" spans="1:12">
      <c r="A16" s="8" t="s">
        <v>1</v>
      </c>
      <c r="B16" s="9"/>
      <c r="C16" s="25"/>
      <c r="D16" s="25"/>
      <c r="E16" s="25"/>
      <c r="F16" s="25"/>
    </row>
    <row r="17" spans="1:11" s="18" customFormat="1" ht="25.5">
      <c r="A17" s="20" t="s">
        <v>25</v>
      </c>
      <c r="B17" s="17" t="s">
        <v>2</v>
      </c>
      <c r="C17" s="50">
        <v>3600</v>
      </c>
      <c r="D17" s="50">
        <v>2390</v>
      </c>
      <c r="E17" s="50">
        <v>2389.1</v>
      </c>
      <c r="F17" s="50">
        <v>1493.2</v>
      </c>
      <c r="G17" s="29"/>
    </row>
    <row r="18" spans="1:11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26"/>
      <c r="G18" s="29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150000</v>
      </c>
      <c r="D19" s="27">
        <f>D17*1000/6/D18</f>
        <v>199166.66666666666</v>
      </c>
      <c r="E19" s="27">
        <f>E17*1000/6/E18</f>
        <v>199091.66666666666</v>
      </c>
      <c r="F19" s="27"/>
      <c r="G19" s="29"/>
    </row>
    <row r="20" spans="1:11" s="18" customFormat="1" ht="25.5">
      <c r="A20" s="20" t="s">
        <v>26</v>
      </c>
      <c r="B20" s="17" t="s">
        <v>2</v>
      </c>
      <c r="C20" s="50">
        <v>39535</v>
      </c>
      <c r="D20" s="50">
        <v>22222.1</v>
      </c>
      <c r="E20" s="50">
        <v>22111.1</v>
      </c>
      <c r="F20" s="50">
        <v>12188.3</v>
      </c>
      <c r="G20" s="29"/>
    </row>
    <row r="21" spans="1:11" s="18" customFormat="1">
      <c r="A21" s="21" t="s">
        <v>4</v>
      </c>
      <c r="B21" s="22" t="s">
        <v>3</v>
      </c>
      <c r="C21" s="26">
        <v>13</v>
      </c>
      <c r="D21" s="26">
        <v>13</v>
      </c>
      <c r="E21" s="26">
        <v>13</v>
      </c>
      <c r="F21" s="26"/>
      <c r="G21" s="29"/>
    </row>
    <row r="22" spans="1:11" ht="21.95" customHeight="1">
      <c r="A22" s="10" t="s">
        <v>22</v>
      </c>
      <c r="B22" s="6" t="s">
        <v>23</v>
      </c>
      <c r="C22" s="27">
        <f>C20/C21/12*1000</f>
        <v>253429.48717948719</v>
      </c>
      <c r="D22" s="27">
        <f>D20*1000/6/D21</f>
        <v>284898.71794871794</v>
      </c>
      <c r="E22" s="27">
        <f>E20*1000/6/E21</f>
        <v>283475.64102564106</v>
      </c>
      <c r="F22" s="27"/>
    </row>
    <row r="23" spans="1:11" ht="39">
      <c r="A23" s="14" t="s">
        <v>21</v>
      </c>
      <c r="B23" s="6" t="s">
        <v>2</v>
      </c>
      <c r="C23" s="50">
        <v>5200</v>
      </c>
      <c r="D23" s="50">
        <v>2690</v>
      </c>
      <c r="E23" s="50">
        <v>2689.5</v>
      </c>
      <c r="F23" s="50">
        <v>1391.4</v>
      </c>
    </row>
    <row r="24" spans="1:11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  <c r="F24" s="26"/>
    </row>
    <row r="25" spans="1:11" ht="21.95" customHeight="1">
      <c r="A25" s="10" t="s">
        <v>22</v>
      </c>
      <c r="B25" s="6" t="s">
        <v>23</v>
      </c>
      <c r="C25" s="27">
        <f>C23/C24/12*1000</f>
        <v>144444.44444444444</v>
      </c>
      <c r="D25" s="27">
        <f>D23*1000/6/D24</f>
        <v>149444.44444444444</v>
      </c>
      <c r="E25" s="27">
        <f>E23*1000/6/E24</f>
        <v>149416.66666666666</v>
      </c>
      <c r="F25" s="27"/>
    </row>
    <row r="26" spans="1:11" ht="25.5">
      <c r="A26" s="7" t="s">
        <v>19</v>
      </c>
      <c r="B26" s="6" t="s">
        <v>2</v>
      </c>
      <c r="C26" s="50">
        <v>11300</v>
      </c>
      <c r="D26" s="50">
        <v>5948</v>
      </c>
      <c r="E26" s="50">
        <v>5947.8</v>
      </c>
      <c r="F26" s="50">
        <v>3144.9</v>
      </c>
    </row>
    <row r="27" spans="1:11">
      <c r="A27" s="10" t="s">
        <v>4</v>
      </c>
      <c r="B27" s="11" t="s">
        <v>3</v>
      </c>
      <c r="C27" s="26">
        <v>14</v>
      </c>
      <c r="D27" s="26">
        <v>14</v>
      </c>
      <c r="E27" s="26">
        <v>14</v>
      </c>
      <c r="F27" s="26"/>
    </row>
    <row r="28" spans="1:11" ht="21.95" customHeight="1">
      <c r="A28" s="10" t="s">
        <v>22</v>
      </c>
      <c r="B28" s="6" t="s">
        <v>23</v>
      </c>
      <c r="C28" s="27">
        <f>C26/C27/12*1000</f>
        <v>67261.904761904763</v>
      </c>
      <c r="D28" s="27">
        <f>D26*1000/6/D27</f>
        <v>70809.523809523816</v>
      </c>
      <c r="E28" s="27">
        <f>E26*1000/6/E27</f>
        <v>70807.142857142855</v>
      </c>
      <c r="F28" s="27"/>
    </row>
    <row r="29" spans="1:11" ht="25.5">
      <c r="A29" s="5" t="s">
        <v>5</v>
      </c>
      <c r="B29" s="6" t="s">
        <v>2</v>
      </c>
      <c r="C29" s="50">
        <v>3040</v>
      </c>
      <c r="D29" s="50">
        <v>3342</v>
      </c>
      <c r="E29" s="50">
        <v>3341.6</v>
      </c>
      <c r="F29" s="50">
        <v>1778.5</v>
      </c>
    </row>
    <row r="30" spans="1:11" ht="36.75">
      <c r="A30" s="12" t="s">
        <v>6</v>
      </c>
      <c r="B30" s="6" t="s">
        <v>2</v>
      </c>
      <c r="C30" s="27">
        <v>10264</v>
      </c>
      <c r="D30" s="27">
        <v>5374.9</v>
      </c>
      <c r="E30" s="27">
        <v>5374.9</v>
      </c>
      <c r="F30" s="27">
        <v>2242.6</v>
      </c>
    </row>
    <row r="31" spans="1:11" ht="25.5">
      <c r="A31" s="12" t="s">
        <v>7</v>
      </c>
      <c r="B31" s="6" t="s">
        <v>2</v>
      </c>
      <c r="C31" s="27">
        <v>0</v>
      </c>
      <c r="D31" s="27">
        <f t="shared" si="1"/>
        <v>0</v>
      </c>
      <c r="E31" s="27">
        <v>0</v>
      </c>
      <c r="F31" s="27"/>
      <c r="G31" s="44" t="s">
        <v>59</v>
      </c>
      <c r="H31" s="44" t="s">
        <v>67</v>
      </c>
      <c r="I31" s="44" t="s">
        <v>64</v>
      </c>
      <c r="J31" s="49" t="s">
        <v>62</v>
      </c>
      <c r="K31" s="49" t="s">
        <v>66</v>
      </c>
    </row>
    <row r="32" spans="1:11" ht="36.75">
      <c r="A32" s="12" t="s">
        <v>8</v>
      </c>
      <c r="B32" s="6" t="s">
        <v>2</v>
      </c>
      <c r="C32" s="27">
        <v>750</v>
      </c>
      <c r="D32" s="27">
        <v>291.10000000000002</v>
      </c>
      <c r="E32" s="27">
        <v>291.10000000000002</v>
      </c>
      <c r="F32" s="27">
        <v>291.10000000000002</v>
      </c>
      <c r="G32" s="53">
        <v>172.3</v>
      </c>
      <c r="H32" s="54">
        <v>345.5</v>
      </c>
      <c r="I32" s="54">
        <v>2614.5</v>
      </c>
      <c r="J32" s="54">
        <v>0</v>
      </c>
      <c r="K32" s="54">
        <v>0</v>
      </c>
    </row>
    <row r="33" spans="1:9" ht="50.25" customHeight="1">
      <c r="A33" s="12" t="s">
        <v>9</v>
      </c>
      <c r="B33" s="6" t="s">
        <v>2</v>
      </c>
      <c r="C33" s="27">
        <v>2674</v>
      </c>
      <c r="D33" s="27">
        <v>757</v>
      </c>
      <c r="E33" s="27">
        <v>756.9</v>
      </c>
      <c r="F33" s="27">
        <v>592</v>
      </c>
      <c r="G33" s="74">
        <v>172.3</v>
      </c>
      <c r="H33" s="76">
        <v>91.7</v>
      </c>
      <c r="I33" s="76">
        <v>1978.6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Свод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Раздольное</vt:lpstr>
      <vt:lpstr>двуречный</vt:lpstr>
      <vt:lpstr>Интернациональный</vt:lpstr>
      <vt:lpstr>кумайская</vt:lpstr>
      <vt:lpstr>московская</vt:lpstr>
      <vt:lpstr>Биртальская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2020-09-28T03:43:14Z</dcterms:modified>
</cp:coreProperties>
</file>